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ebffed3bb2418bb/Belar^J s.r.o/Weby/Rozpoctujme/"/>
    </mc:Choice>
  </mc:AlternateContent>
  <xr:revisionPtr revIDLastSave="3038" documentId="13_ncr:1_{E0E7C29E-68B5-4CE6-9165-2222FF3212FA}" xr6:coauthVersionLast="47" xr6:coauthVersionMax="47" xr10:uidLastSave="{FBA31210-2529-453D-AF18-D6936A5CAD52}"/>
  <bookViews>
    <workbookView xWindow="-120" yWindow="-120" windowWidth="29040" windowHeight="15720" tabRatio="885" xr2:uid="{00000000-000D-0000-FFFF-FFFF00000000}"/>
  </bookViews>
  <sheets>
    <sheet name="Plan" sheetId="37" r:id="rId1"/>
    <sheet name="Plan vzor" sheetId="28" r:id="rId2"/>
    <sheet name="Dlhy" sheetId="35" r:id="rId3"/>
    <sheet name="Návody" sheetId="29" r:id="rId4"/>
  </sheets>
  <definedNames>
    <definedName name="DDL">_xlfn.LAMBDA(_xlpm.range,_xlop.lookup1,_xlop.lookup2,_xlop.lookup3,_xlop.lookup4,_xlop.lookup5,_xlop.lookup6,_xlop.lookup7,_xlop.lookup8,_xlop.lookup9,_xlop.lookup10, _xlfn.LET(     _xlpm._s, "%^&amp;&amp;@",     _xlpm.lookupValue, _xlpm.lookup1 &amp; _xlpm._s &amp; _xlpm.lookup2 &amp; _xlpm._s &amp; _xlpm.lookup3 &amp; _xlpm._s &amp; _xlpm.lookup4 &amp; _xlpm._s &amp; _xlpm.lookup5 &amp; _xlpm._s &amp; _xlpm.lookup6 &amp; _xlpm._s &amp; _xlpm.lookup7 &amp; _xlpm._s &amp; _xlpm.lookup8 &amp; _xlpm._s &amp; _xlpm.lookup9 &amp; _xlpm._s &amp; _xlpm.lookup10,     _xlpm.levelIndex, IFERROR(ROWS(_xlfn.TEXTSPLIT(_xlpm.lookupValue, , _xlpm._s, TRUE())), 0) + 1,     _xlpm.lookupArray, _xlfn.BYROW(_xlfn.EXPAND(_xlfn.CHOOSECOLS(_xlpm.range, _xlfn.SEQUENCE(1, _xlpm.levelIndex - 1)), , 10, ""), _xlfn.LAMBDA(_xlpm.row, _xlfn.TEXTJOIN(_xlpm._s, FALSE, _xlpm.row))),     _xlpm.returnRange, INDEX(_xlpm.range, 0, _xlpm.levelIndex),     _xlpm.result, IF(_xlfn.ISOMITTED(_xlpm.lookup1) * _xlpm.levelIndex = 1, _xlpm.returnRange, _xlfn.XLOOKUP(_xlpm.lookupValue, _xlpm.lookupArray, _xlpm.returnRange):_xlfn.XLOOKUP(_xlpm.lookupValue, _xlpm.lookupArray, _xlpm.returnRange, , , -1)),     _xlpm.result ))</definedName>
    <definedName name="DDLSorter">_xlfn.LAMBDA(_xlpm.Range,_xlop.SortOrder,_xlfn._xlws.SORT(_xlpm.Range, _xlfn.SEQUENCE(, COLUMNS(_xlpm.Range)), _xlpm.SortOrder))</definedName>
    <definedName name="EASTER">_xlfn.LAMBDA(_xlpm.year,_xlfn.LET(_xlpm.y,_xlpm.year,_xlpm.a,MOD(_xlpm.y,19),_xlpm.b,QUOTIENT(_xlpm.y,100),_xlpm.c,MOD(_xlpm.y,100),_xlpm.d,QUOTIENT(_xlpm.b,4),_xlpm.e,MOD(_xlpm.b,4),_xlpm.f,QUOTIENT(_xlpm.b+8,25),_xlpm.g,QUOTIENT(_xlpm.b-_xlpm.f+1,3),_xlpm.h,MOD(19*_xlpm.a+_xlpm.b-_xlpm.d-_xlpm.g+15,30),_xlpm.i,QUOTIENT(_xlpm.c,4),_xlpm.k,MOD(_xlpm.c,4),_xlpm.L,MOD(32+2*_xlpm.e+2*_xlpm.i-_xlpm.h-_xlpm.k,7),_xlpm.m,QUOTIENT(_xlpm.a+11*_xlpm.h+22*_xlpm.L,451),_xlpm.month,QUOTIENT(_xlpm.h+_xlpm.L-7*_xlpm.m+114,31),_xlpm.day,MOD(_xlpm.h+_xlpm.L-7*_xlpm.m+114,31)+1,DATE(_xlpm.y,_xlpm.month,_xlpm.day-2)))</definedName>
    <definedName name="eqdatemmyy">_xlfn.LAMBDA(_xlpm.date,_xlpm.month,_xlpm.year,AND(MONTH(_xlpm.date)=_xlpm.month,YEAR(_xlpm.date)=_xlpm.year))</definedName>
    <definedName name="EXTRACTLEFTNUMBER">_xlfn.LAMBDA(_xlpm.text,_xlfn.NUMBERVALUE(_xlfn.LET(_xlpm.text2,EXTRACTNUMBERS(_xlpm.text,"/","-"),LEFT(_xlpm.text2,FIND("-",_xlpm.text2,1)-1))))</definedName>
    <definedName name="EXTRACTNUMBERS">_xlfn.LAMBDA(_xlpm.text,_xlpm.old_text,_xlpm.new_text,_xlfn.TEXTJOIN("",TRUE,IFERROR(MID(_xlpm.text,ROW(INDIRECT("1:"&amp;LEN(_xlpm.text))),1)*1,_xlfn.IFS(MID(_xlpm.text,ROW(INDIRECT("1:"&amp;LEN(_xlpm.text))),1)=_xlpm.old_text,_xlpm.new_text,MID(_xlpm.text,ROW(INDIRECT("1:"&amp;LEN(_xlpm.text))),1)=",",",",TRUE,""))))</definedName>
    <definedName name="EXTRACTRIGHTNUMBER">_xlfn.LAMBDA(_xlpm.text,_xlfn.NUMBERVALUE(_xlfn.LET(_xlpm.text2,EXTRACTNUMBERS(_xlpm.text,"/","-"),RIGHT(_xlpm.text2,LEN(_xlpm.text2)-FIND("-",_xlpm.text2,1)))))</definedName>
    <definedName name="IAM">_xlfn.LAMBDA(_xlpm.date,AND(MONTH(_xlpm.date)=MONTH(TODAY()),YEAR(_xlpm.date)=YEAR(TODAY())))</definedName>
    <definedName name="SUMIFC">_xlfn.LAMBDA(_xlpm.criteria,_xlpm.criteria_range,_xlpm.sum_range,SUM(IF(ISNUMBER(FIND(_xlpm.criteria,_xlpm.criteria_range,1)),_xlpm.sum_range,0)))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" i="37" l="1"/>
  <c r="K2" i="37" s="1"/>
  <c r="L1" i="37" s="1"/>
  <c r="L2" i="37" s="1"/>
  <c r="M1" i="37" s="1"/>
  <c r="M2" i="37" s="1"/>
  <c r="N1" i="37" s="1"/>
  <c r="N2" i="37" s="1"/>
  <c r="O1" i="37" s="1"/>
  <c r="O2" i="37" s="1"/>
  <c r="P1" i="37" s="1"/>
  <c r="P2" i="37" s="1"/>
  <c r="Q1" i="37" s="1"/>
  <c r="Q2" i="37" s="1"/>
  <c r="R1" i="37" s="1"/>
  <c r="R2" i="37" s="1"/>
  <c r="S1" i="37" s="1"/>
  <c r="S2" i="37" s="1"/>
  <c r="T1" i="37" s="1"/>
  <c r="T2" i="37" s="1"/>
  <c r="U1" i="37" s="1"/>
  <c r="U2" i="37" s="1"/>
  <c r="V1" i="37" s="1"/>
  <c r="V2" i="37" s="1"/>
  <c r="W1" i="37" s="1"/>
  <c r="W2" i="37" s="1"/>
  <c r="X1" i="37" s="1"/>
  <c r="X2" i="37" s="1"/>
  <c r="Y1" i="37" s="1"/>
  <c r="Y2" i="37" s="1"/>
  <c r="Z1" i="37" s="1"/>
  <c r="Z2" i="37" s="1"/>
  <c r="AA1" i="37" s="1"/>
  <c r="AA2" i="37" s="1"/>
  <c r="AB1" i="37" s="1"/>
  <c r="AB2" i="37" s="1"/>
  <c r="AC1" i="37" s="1"/>
  <c r="AC2" i="37" s="1"/>
  <c r="AD1" i="37" s="1"/>
  <c r="AD2" i="37" s="1"/>
  <c r="AE1" i="37" s="1"/>
  <c r="I14" i="37"/>
  <c r="K85" i="37"/>
  <c r="L84" i="37"/>
  <c r="K84" i="37"/>
  <c r="K83" i="37"/>
  <c r="K82" i="37"/>
  <c r="K81" i="37"/>
  <c r="K69" i="37"/>
  <c r="L68" i="37"/>
  <c r="M68" i="37" s="1"/>
  <c r="N68" i="37" s="1"/>
  <c r="O68" i="37" s="1"/>
  <c r="P68" i="37" s="1"/>
  <c r="Q68" i="37" s="1"/>
  <c r="R68" i="37" s="1"/>
  <c r="S68" i="37" s="1"/>
  <c r="T68" i="37" s="1"/>
  <c r="U68" i="37" s="1"/>
  <c r="V68" i="37" s="1"/>
  <c r="W68" i="37" s="1"/>
  <c r="X68" i="37" s="1"/>
  <c r="Y68" i="37" s="1"/>
  <c r="Z68" i="37" s="1"/>
  <c r="AA68" i="37" s="1"/>
  <c r="AB68" i="37" s="1"/>
  <c r="AC68" i="37" s="1"/>
  <c r="AD68" i="37" s="1"/>
  <c r="AE68" i="37" s="1"/>
  <c r="AF68" i="37" s="1"/>
  <c r="AG68" i="37" s="1"/>
  <c r="AH68" i="37" s="1"/>
  <c r="AI68" i="37" s="1"/>
  <c r="AJ68" i="37" s="1"/>
  <c r="AK68" i="37" s="1"/>
  <c r="AL68" i="37" s="1"/>
  <c r="AM68" i="37" s="1"/>
  <c r="AN68" i="37" s="1"/>
  <c r="AO68" i="37" s="1"/>
  <c r="AP68" i="37" s="1"/>
  <c r="AQ68" i="37" s="1"/>
  <c r="AR68" i="37" s="1"/>
  <c r="AS68" i="37" s="1"/>
  <c r="AT68" i="37" s="1"/>
  <c r="AU68" i="37" s="1"/>
  <c r="AV68" i="37" s="1"/>
  <c r="AW68" i="37" s="1"/>
  <c r="AX68" i="37" s="1"/>
  <c r="AY68" i="37" s="1"/>
  <c r="AZ68" i="37" s="1"/>
  <c r="L67" i="37"/>
  <c r="M67" i="37" s="1"/>
  <c r="N67" i="37" s="1"/>
  <c r="O67" i="37" s="1"/>
  <c r="P67" i="37" s="1"/>
  <c r="Q67" i="37" s="1"/>
  <c r="R67" i="37" s="1"/>
  <c r="S67" i="37" s="1"/>
  <c r="T67" i="37" s="1"/>
  <c r="U67" i="37" s="1"/>
  <c r="V67" i="37" s="1"/>
  <c r="W67" i="37" s="1"/>
  <c r="X67" i="37" s="1"/>
  <c r="Y67" i="37" s="1"/>
  <c r="Z67" i="37" s="1"/>
  <c r="AA67" i="37" s="1"/>
  <c r="AB67" i="37" s="1"/>
  <c r="AC67" i="37" s="1"/>
  <c r="AD67" i="37" s="1"/>
  <c r="AE67" i="37" s="1"/>
  <c r="AF67" i="37" s="1"/>
  <c r="AG67" i="37" s="1"/>
  <c r="AH67" i="37" s="1"/>
  <c r="AI67" i="37" s="1"/>
  <c r="AJ67" i="37" s="1"/>
  <c r="AK67" i="37" s="1"/>
  <c r="AL67" i="37" s="1"/>
  <c r="AM67" i="37" s="1"/>
  <c r="AN67" i="37" s="1"/>
  <c r="AO67" i="37" s="1"/>
  <c r="AP67" i="37" s="1"/>
  <c r="AQ67" i="37" s="1"/>
  <c r="AR67" i="37" s="1"/>
  <c r="AS67" i="37" s="1"/>
  <c r="AT67" i="37" s="1"/>
  <c r="AU67" i="37" s="1"/>
  <c r="AV67" i="37" s="1"/>
  <c r="AW67" i="37" s="1"/>
  <c r="AX67" i="37" s="1"/>
  <c r="AY67" i="37" s="1"/>
  <c r="AZ67" i="37" s="1"/>
  <c r="L66" i="37"/>
  <c r="K65" i="37"/>
  <c r="L16" i="28"/>
  <c r="M16" i="28" s="1"/>
  <c r="N16" i="28" s="1"/>
  <c r="O16" i="28" s="1"/>
  <c r="P16" i="28" s="1"/>
  <c r="Q16" i="28" s="1"/>
  <c r="R16" i="28" s="1"/>
  <c r="S16" i="28" s="1"/>
  <c r="T16" i="28" s="1"/>
  <c r="U16" i="28" s="1"/>
  <c r="V16" i="28" s="1"/>
  <c r="W16" i="28" s="1"/>
  <c r="X16" i="28" s="1"/>
  <c r="Y16" i="28" s="1"/>
  <c r="Z16" i="28" s="1"/>
  <c r="AA16" i="28" s="1"/>
  <c r="AB16" i="28" s="1"/>
  <c r="AC16" i="28" s="1"/>
  <c r="AD16" i="28" s="1"/>
  <c r="AE16" i="28" s="1"/>
  <c r="AF16" i="28" s="1"/>
  <c r="AG16" i="28" s="1"/>
  <c r="AH16" i="28" s="1"/>
  <c r="AI16" i="28" s="1"/>
  <c r="AJ16" i="28" s="1"/>
  <c r="AK16" i="28" s="1"/>
  <c r="AL16" i="28" s="1"/>
  <c r="AM16" i="28" s="1"/>
  <c r="AN16" i="28" s="1"/>
  <c r="AO16" i="28" s="1"/>
  <c r="AP16" i="28" s="1"/>
  <c r="AQ16" i="28" s="1"/>
  <c r="AR16" i="28" s="1"/>
  <c r="AS16" i="28" s="1"/>
  <c r="AT16" i="28" s="1"/>
  <c r="AU16" i="28" s="1"/>
  <c r="AV16" i="28" s="1"/>
  <c r="AW16" i="28" s="1"/>
  <c r="AX16" i="28" s="1"/>
  <c r="AY16" i="28" s="1"/>
  <c r="AZ16" i="28" s="1"/>
  <c r="L17" i="28"/>
  <c r="M17" i="28" s="1"/>
  <c r="N17" i="28" s="1"/>
  <c r="O17" i="28" s="1"/>
  <c r="P17" i="28" s="1"/>
  <c r="Q17" i="28" s="1"/>
  <c r="R17" i="28" s="1"/>
  <c r="S17" i="28" s="1"/>
  <c r="T17" i="28" s="1"/>
  <c r="U17" i="28" s="1"/>
  <c r="V17" i="28" s="1"/>
  <c r="W17" i="28" s="1"/>
  <c r="X17" i="28" s="1"/>
  <c r="Y17" i="28" s="1"/>
  <c r="Z17" i="28" s="1"/>
  <c r="AA17" i="28" s="1"/>
  <c r="AB17" i="28" s="1"/>
  <c r="AC17" i="28" s="1"/>
  <c r="AD17" i="28" s="1"/>
  <c r="AE17" i="28" s="1"/>
  <c r="AF17" i="28" s="1"/>
  <c r="AG17" i="28" s="1"/>
  <c r="AH17" i="28" s="1"/>
  <c r="AI17" i="28" s="1"/>
  <c r="AJ17" i="28" s="1"/>
  <c r="AK17" i="28" s="1"/>
  <c r="AL17" i="28" s="1"/>
  <c r="AM17" i="28" s="1"/>
  <c r="AN17" i="28" s="1"/>
  <c r="AO17" i="28" s="1"/>
  <c r="AP17" i="28" s="1"/>
  <c r="AQ17" i="28" s="1"/>
  <c r="AR17" i="28" s="1"/>
  <c r="AS17" i="28" s="1"/>
  <c r="AT17" i="28" s="1"/>
  <c r="AU17" i="28" s="1"/>
  <c r="AV17" i="28" s="1"/>
  <c r="AW17" i="28" s="1"/>
  <c r="AX17" i="28" s="1"/>
  <c r="AY17" i="28" s="1"/>
  <c r="AZ17" i="28" s="1"/>
  <c r="L18" i="28"/>
  <c r="M18" i="28" s="1"/>
  <c r="N18" i="28" s="1"/>
  <c r="O18" i="28" s="1"/>
  <c r="P18" i="28" s="1"/>
  <c r="Q18" i="28" s="1"/>
  <c r="R18" i="28" s="1"/>
  <c r="S18" i="28" s="1"/>
  <c r="T18" i="28" s="1"/>
  <c r="U18" i="28" s="1"/>
  <c r="V18" i="28" s="1"/>
  <c r="W18" i="28" s="1"/>
  <c r="X18" i="28" s="1"/>
  <c r="Y18" i="28" s="1"/>
  <c r="Z18" i="28" s="1"/>
  <c r="AA18" i="28" s="1"/>
  <c r="AB18" i="28" s="1"/>
  <c r="AC18" i="28" s="1"/>
  <c r="AD18" i="28" s="1"/>
  <c r="AE18" i="28" s="1"/>
  <c r="AF18" i="28" s="1"/>
  <c r="AG18" i="28" s="1"/>
  <c r="AH18" i="28" s="1"/>
  <c r="AI18" i="28" s="1"/>
  <c r="AJ18" i="28" s="1"/>
  <c r="AK18" i="28" s="1"/>
  <c r="AL18" i="28" s="1"/>
  <c r="AM18" i="28" s="1"/>
  <c r="AN18" i="28" s="1"/>
  <c r="AO18" i="28" s="1"/>
  <c r="AP18" i="28" s="1"/>
  <c r="AQ18" i="28" s="1"/>
  <c r="AR18" i="28" s="1"/>
  <c r="AS18" i="28" s="1"/>
  <c r="AT18" i="28" s="1"/>
  <c r="AU18" i="28" s="1"/>
  <c r="AV18" i="28" s="1"/>
  <c r="AW18" i="28" s="1"/>
  <c r="AX18" i="28" s="1"/>
  <c r="AY18" i="28" s="1"/>
  <c r="AZ18" i="28" s="1"/>
  <c r="L21" i="28"/>
  <c r="M21" i="28" s="1"/>
  <c r="N21" i="28" s="1"/>
  <c r="O21" i="28" s="1"/>
  <c r="P21" i="28" s="1"/>
  <c r="Q21" i="28" s="1"/>
  <c r="R21" i="28" s="1"/>
  <c r="S21" i="28" s="1"/>
  <c r="T21" i="28" s="1"/>
  <c r="U21" i="28" s="1"/>
  <c r="V21" i="28" s="1"/>
  <c r="W21" i="28" s="1"/>
  <c r="X21" i="28" s="1"/>
  <c r="Y21" i="28" s="1"/>
  <c r="Z21" i="28" s="1"/>
  <c r="AA21" i="28" s="1"/>
  <c r="AB21" i="28" s="1"/>
  <c r="AC21" i="28" s="1"/>
  <c r="AD21" i="28" s="1"/>
  <c r="AE21" i="28" s="1"/>
  <c r="AF21" i="28" s="1"/>
  <c r="AG21" i="28" s="1"/>
  <c r="AH21" i="28" s="1"/>
  <c r="AI21" i="28" s="1"/>
  <c r="AJ21" i="28" s="1"/>
  <c r="AK21" i="28" s="1"/>
  <c r="AL21" i="28" s="1"/>
  <c r="AM21" i="28" s="1"/>
  <c r="AN21" i="28" s="1"/>
  <c r="AO21" i="28" s="1"/>
  <c r="AP21" i="28" s="1"/>
  <c r="AQ21" i="28" s="1"/>
  <c r="AR21" i="28" s="1"/>
  <c r="AS21" i="28" s="1"/>
  <c r="AT21" i="28" s="1"/>
  <c r="AU21" i="28" s="1"/>
  <c r="AV21" i="28" s="1"/>
  <c r="AW21" i="28" s="1"/>
  <c r="AX21" i="28" s="1"/>
  <c r="AY21" i="28" s="1"/>
  <c r="AZ21" i="28" s="1"/>
  <c r="L23" i="28"/>
  <c r="M23" i="28" s="1"/>
  <c r="N23" i="28" s="1"/>
  <c r="O23" i="28" s="1"/>
  <c r="P23" i="28" s="1"/>
  <c r="Q23" i="28" s="1"/>
  <c r="R23" i="28" s="1"/>
  <c r="S23" i="28" s="1"/>
  <c r="T23" i="28" s="1"/>
  <c r="U23" i="28" s="1"/>
  <c r="V23" i="28" s="1"/>
  <c r="W23" i="28" s="1"/>
  <c r="X23" i="28" s="1"/>
  <c r="Y23" i="28" s="1"/>
  <c r="Z23" i="28" s="1"/>
  <c r="AA23" i="28" s="1"/>
  <c r="AB23" i="28" s="1"/>
  <c r="AC23" i="28" s="1"/>
  <c r="AD23" i="28" s="1"/>
  <c r="AE23" i="28" s="1"/>
  <c r="AF23" i="28" s="1"/>
  <c r="AG23" i="28" s="1"/>
  <c r="AH23" i="28" s="1"/>
  <c r="AI23" i="28" s="1"/>
  <c r="AJ23" i="28" s="1"/>
  <c r="AK23" i="28" s="1"/>
  <c r="AL23" i="28" s="1"/>
  <c r="AM23" i="28" s="1"/>
  <c r="AN23" i="28" s="1"/>
  <c r="AO23" i="28" s="1"/>
  <c r="AP23" i="28" s="1"/>
  <c r="AQ23" i="28" s="1"/>
  <c r="AR23" i="28" s="1"/>
  <c r="AS23" i="28" s="1"/>
  <c r="AT23" i="28" s="1"/>
  <c r="AU23" i="28" s="1"/>
  <c r="AV23" i="28" s="1"/>
  <c r="AW23" i="28" s="1"/>
  <c r="AX23" i="28" s="1"/>
  <c r="AY23" i="28" s="1"/>
  <c r="AZ23" i="28" s="1"/>
  <c r="L25" i="28"/>
  <c r="M25" i="28" s="1"/>
  <c r="N25" i="28" s="1"/>
  <c r="O25" i="28" s="1"/>
  <c r="P25" i="28" s="1"/>
  <c r="Q25" i="28" s="1"/>
  <c r="R25" i="28" s="1"/>
  <c r="S25" i="28" s="1"/>
  <c r="T25" i="28" s="1"/>
  <c r="U25" i="28" s="1"/>
  <c r="V25" i="28" s="1"/>
  <c r="W25" i="28" s="1"/>
  <c r="X25" i="28" s="1"/>
  <c r="Y25" i="28" s="1"/>
  <c r="Z25" i="28" s="1"/>
  <c r="AA25" i="28" s="1"/>
  <c r="AB25" i="28" s="1"/>
  <c r="AC25" i="28" s="1"/>
  <c r="AD25" i="28" s="1"/>
  <c r="AE25" i="28" s="1"/>
  <c r="AF25" i="28" s="1"/>
  <c r="AG25" i="28" s="1"/>
  <c r="AH25" i="28" s="1"/>
  <c r="AI25" i="28" s="1"/>
  <c r="AJ25" i="28" s="1"/>
  <c r="AK25" i="28" s="1"/>
  <c r="AL25" i="28" s="1"/>
  <c r="AM25" i="28" s="1"/>
  <c r="AN25" i="28" s="1"/>
  <c r="AO25" i="28" s="1"/>
  <c r="AP25" i="28" s="1"/>
  <c r="AQ25" i="28" s="1"/>
  <c r="AR25" i="28" s="1"/>
  <c r="AS25" i="28" s="1"/>
  <c r="AT25" i="28" s="1"/>
  <c r="AU25" i="28" s="1"/>
  <c r="AV25" i="28" s="1"/>
  <c r="AW25" i="28" s="1"/>
  <c r="AX25" i="28" s="1"/>
  <c r="AY25" i="28" s="1"/>
  <c r="AZ25" i="28" s="1"/>
  <c r="L26" i="28"/>
  <c r="M26" i="28" s="1"/>
  <c r="L29" i="28"/>
  <c r="M29" i="28" s="1"/>
  <c r="N29" i="28" s="1"/>
  <c r="O29" i="28" s="1"/>
  <c r="P29" i="28" s="1"/>
  <c r="Q29" i="28" s="1"/>
  <c r="R29" i="28" s="1"/>
  <c r="S29" i="28" s="1"/>
  <c r="T29" i="28" s="1"/>
  <c r="U29" i="28" s="1"/>
  <c r="V29" i="28" s="1"/>
  <c r="W29" i="28" s="1"/>
  <c r="X29" i="28" s="1"/>
  <c r="Y29" i="28" s="1"/>
  <c r="Z29" i="28" s="1"/>
  <c r="AA29" i="28" s="1"/>
  <c r="AB29" i="28" s="1"/>
  <c r="AC29" i="28" s="1"/>
  <c r="AD29" i="28" s="1"/>
  <c r="AE29" i="28" s="1"/>
  <c r="AF29" i="28" s="1"/>
  <c r="AG29" i="28" s="1"/>
  <c r="AH29" i="28" s="1"/>
  <c r="AI29" i="28" s="1"/>
  <c r="AJ29" i="28" s="1"/>
  <c r="AK29" i="28" s="1"/>
  <c r="AL29" i="28" s="1"/>
  <c r="AM29" i="28" s="1"/>
  <c r="AN29" i="28" s="1"/>
  <c r="AO29" i="28" s="1"/>
  <c r="AP29" i="28" s="1"/>
  <c r="AQ29" i="28" s="1"/>
  <c r="AR29" i="28" s="1"/>
  <c r="AS29" i="28" s="1"/>
  <c r="AT29" i="28" s="1"/>
  <c r="AU29" i="28" s="1"/>
  <c r="AV29" i="28" s="1"/>
  <c r="AW29" i="28" s="1"/>
  <c r="AX29" i="28" s="1"/>
  <c r="AY29" i="28" s="1"/>
  <c r="AZ29" i="28" s="1"/>
  <c r="L30" i="28"/>
  <c r="M30" i="28" s="1"/>
  <c r="N30" i="28" s="1"/>
  <c r="O30" i="28" s="1"/>
  <c r="P30" i="28" s="1"/>
  <c r="Q30" i="28" s="1"/>
  <c r="R30" i="28" s="1"/>
  <c r="S30" i="28" s="1"/>
  <c r="T30" i="28" s="1"/>
  <c r="U30" i="28" s="1"/>
  <c r="V30" i="28" s="1"/>
  <c r="W30" i="28" s="1"/>
  <c r="X30" i="28" s="1"/>
  <c r="Y30" i="28" s="1"/>
  <c r="Z30" i="28" s="1"/>
  <c r="AA30" i="28" s="1"/>
  <c r="AB30" i="28" s="1"/>
  <c r="AC30" i="28" s="1"/>
  <c r="AD30" i="28" s="1"/>
  <c r="AE30" i="28" s="1"/>
  <c r="AF30" i="28" s="1"/>
  <c r="AG30" i="28" s="1"/>
  <c r="AH30" i="28" s="1"/>
  <c r="AI30" i="28" s="1"/>
  <c r="AJ30" i="28" s="1"/>
  <c r="AK30" i="28" s="1"/>
  <c r="AL30" i="28" s="1"/>
  <c r="AM30" i="28" s="1"/>
  <c r="AN30" i="28" s="1"/>
  <c r="AO30" i="28" s="1"/>
  <c r="AP30" i="28" s="1"/>
  <c r="AQ30" i="28" s="1"/>
  <c r="AR30" i="28" s="1"/>
  <c r="AS30" i="28" s="1"/>
  <c r="AT30" i="28" s="1"/>
  <c r="AU30" i="28" s="1"/>
  <c r="AV30" i="28" s="1"/>
  <c r="AW30" i="28" s="1"/>
  <c r="AX30" i="28" s="1"/>
  <c r="AY30" i="28" s="1"/>
  <c r="AZ30" i="28" s="1"/>
  <c r="L32" i="28"/>
  <c r="M32" i="28" s="1"/>
  <c r="N32" i="28" s="1"/>
  <c r="O32" i="28" s="1"/>
  <c r="P32" i="28" s="1"/>
  <c r="Q32" i="28" s="1"/>
  <c r="R32" i="28" s="1"/>
  <c r="S32" i="28" s="1"/>
  <c r="T32" i="28" s="1"/>
  <c r="U32" i="28" s="1"/>
  <c r="V32" i="28" s="1"/>
  <c r="W32" i="28" s="1"/>
  <c r="X32" i="28" s="1"/>
  <c r="Y32" i="28" s="1"/>
  <c r="Z32" i="28" s="1"/>
  <c r="AA32" i="28" s="1"/>
  <c r="AB32" i="28" s="1"/>
  <c r="AC32" i="28" s="1"/>
  <c r="AD32" i="28" s="1"/>
  <c r="AE32" i="28" s="1"/>
  <c r="AF32" i="28" s="1"/>
  <c r="AG32" i="28" s="1"/>
  <c r="AH32" i="28" s="1"/>
  <c r="AI32" i="28" s="1"/>
  <c r="AJ32" i="28" s="1"/>
  <c r="AK32" i="28" s="1"/>
  <c r="AL32" i="28" s="1"/>
  <c r="AM32" i="28" s="1"/>
  <c r="AN32" i="28" s="1"/>
  <c r="AO32" i="28" s="1"/>
  <c r="AP32" i="28" s="1"/>
  <c r="AQ32" i="28" s="1"/>
  <c r="AR32" i="28" s="1"/>
  <c r="AS32" i="28" s="1"/>
  <c r="AT32" i="28" s="1"/>
  <c r="AU32" i="28" s="1"/>
  <c r="AV32" i="28" s="1"/>
  <c r="AW32" i="28" s="1"/>
  <c r="AX32" i="28" s="1"/>
  <c r="AY32" i="28" s="1"/>
  <c r="AZ32" i="28" s="1"/>
  <c r="L33" i="28"/>
  <c r="M33" i="28" s="1"/>
  <c r="N33" i="28" s="1"/>
  <c r="O33" i="28" s="1"/>
  <c r="P33" i="28" s="1"/>
  <c r="Q33" i="28" s="1"/>
  <c r="R33" i="28" s="1"/>
  <c r="S33" i="28" s="1"/>
  <c r="T33" i="28" s="1"/>
  <c r="U33" i="28" s="1"/>
  <c r="V33" i="28" s="1"/>
  <c r="W33" i="28" s="1"/>
  <c r="X33" i="28" s="1"/>
  <c r="Y33" i="28" s="1"/>
  <c r="Z33" i="28" s="1"/>
  <c r="AA33" i="28" s="1"/>
  <c r="AB33" i="28" s="1"/>
  <c r="AC33" i="28" s="1"/>
  <c r="AD33" i="28" s="1"/>
  <c r="AE33" i="28" s="1"/>
  <c r="AF33" i="28" s="1"/>
  <c r="AG33" i="28" s="1"/>
  <c r="AH33" i="28" s="1"/>
  <c r="AI33" i="28" s="1"/>
  <c r="AJ33" i="28" s="1"/>
  <c r="AK33" i="28" s="1"/>
  <c r="AL33" i="28" s="1"/>
  <c r="AM33" i="28" s="1"/>
  <c r="AN33" i="28" s="1"/>
  <c r="AO33" i="28" s="1"/>
  <c r="AP33" i="28" s="1"/>
  <c r="AQ33" i="28" s="1"/>
  <c r="AR33" i="28" s="1"/>
  <c r="AS33" i="28" s="1"/>
  <c r="AT33" i="28" s="1"/>
  <c r="AU33" i="28" s="1"/>
  <c r="AV33" i="28" s="1"/>
  <c r="AW33" i="28" s="1"/>
  <c r="AX33" i="28" s="1"/>
  <c r="AY33" i="28" s="1"/>
  <c r="AZ33" i="28" s="1"/>
  <c r="L34" i="28"/>
  <c r="M34" i="28" s="1"/>
  <c r="N34" i="28" s="1"/>
  <c r="O34" i="28" s="1"/>
  <c r="P34" i="28" s="1"/>
  <c r="Q34" i="28" s="1"/>
  <c r="R34" i="28" s="1"/>
  <c r="S34" i="28" s="1"/>
  <c r="T34" i="28" s="1"/>
  <c r="U34" i="28" s="1"/>
  <c r="V34" i="28" s="1"/>
  <c r="W34" i="28" s="1"/>
  <c r="X34" i="28" s="1"/>
  <c r="Y34" i="28" s="1"/>
  <c r="Z34" i="28" s="1"/>
  <c r="AA34" i="28" s="1"/>
  <c r="AB34" i="28" s="1"/>
  <c r="AC34" i="28" s="1"/>
  <c r="AD34" i="28" s="1"/>
  <c r="AE34" i="28" s="1"/>
  <c r="AF34" i="28" s="1"/>
  <c r="AG34" i="28" s="1"/>
  <c r="AH34" i="28" s="1"/>
  <c r="AI34" i="28" s="1"/>
  <c r="AJ34" i="28" s="1"/>
  <c r="AK34" i="28" s="1"/>
  <c r="AL34" i="28" s="1"/>
  <c r="AM34" i="28" s="1"/>
  <c r="AN34" i="28" s="1"/>
  <c r="AO34" i="28" s="1"/>
  <c r="AP34" i="28" s="1"/>
  <c r="AQ34" i="28" s="1"/>
  <c r="AR34" i="28" s="1"/>
  <c r="AS34" i="28" s="1"/>
  <c r="AT34" i="28" s="1"/>
  <c r="AU34" i="28" s="1"/>
  <c r="AV34" i="28" s="1"/>
  <c r="AW34" i="28" s="1"/>
  <c r="AX34" i="28" s="1"/>
  <c r="AY34" i="28" s="1"/>
  <c r="AZ34" i="28" s="1"/>
  <c r="L35" i="28"/>
  <c r="M35" i="28" s="1"/>
  <c r="N35" i="28" s="1"/>
  <c r="O35" i="28" s="1"/>
  <c r="P35" i="28" s="1"/>
  <c r="Q35" i="28" s="1"/>
  <c r="R35" i="28" s="1"/>
  <c r="S35" i="28" s="1"/>
  <c r="T35" i="28" s="1"/>
  <c r="U35" i="28" s="1"/>
  <c r="V35" i="28" s="1"/>
  <c r="W35" i="28" s="1"/>
  <c r="X35" i="28" s="1"/>
  <c r="Y35" i="28" s="1"/>
  <c r="Z35" i="28" s="1"/>
  <c r="AA35" i="28" s="1"/>
  <c r="AB35" i="28" s="1"/>
  <c r="AC35" i="28" s="1"/>
  <c r="AD35" i="28" s="1"/>
  <c r="AE35" i="28" s="1"/>
  <c r="AF35" i="28" s="1"/>
  <c r="AG35" i="28" s="1"/>
  <c r="AH35" i="28" s="1"/>
  <c r="AI35" i="28" s="1"/>
  <c r="AJ35" i="28" s="1"/>
  <c r="AK35" i="28" s="1"/>
  <c r="AL35" i="28" s="1"/>
  <c r="AM35" i="28" s="1"/>
  <c r="AN35" i="28" s="1"/>
  <c r="AO35" i="28" s="1"/>
  <c r="AP35" i="28" s="1"/>
  <c r="AQ35" i="28" s="1"/>
  <c r="AR35" i="28" s="1"/>
  <c r="AS35" i="28" s="1"/>
  <c r="AT35" i="28" s="1"/>
  <c r="AU35" i="28" s="1"/>
  <c r="AV35" i="28" s="1"/>
  <c r="AW35" i="28" s="1"/>
  <c r="AX35" i="28" s="1"/>
  <c r="AY35" i="28" s="1"/>
  <c r="AZ35" i="28" s="1"/>
  <c r="L37" i="28"/>
  <c r="M37" i="28" s="1"/>
  <c r="N37" i="28" s="1"/>
  <c r="O37" i="28" s="1"/>
  <c r="P37" i="28" s="1"/>
  <c r="Q37" i="28" s="1"/>
  <c r="R37" i="28" s="1"/>
  <c r="S37" i="28" s="1"/>
  <c r="T37" i="28" s="1"/>
  <c r="U37" i="28" s="1"/>
  <c r="V37" i="28" s="1"/>
  <c r="W37" i="28" s="1"/>
  <c r="X37" i="28" s="1"/>
  <c r="Y37" i="28" s="1"/>
  <c r="Z37" i="28" s="1"/>
  <c r="AA37" i="28" s="1"/>
  <c r="AB37" i="28" s="1"/>
  <c r="AC37" i="28" s="1"/>
  <c r="AD37" i="28" s="1"/>
  <c r="AE37" i="28" s="1"/>
  <c r="AF37" i="28" s="1"/>
  <c r="AG37" i="28" s="1"/>
  <c r="AH37" i="28" s="1"/>
  <c r="AI37" i="28" s="1"/>
  <c r="AJ37" i="28" s="1"/>
  <c r="AK37" i="28" s="1"/>
  <c r="AL37" i="28" s="1"/>
  <c r="AM37" i="28" s="1"/>
  <c r="AN37" i="28" s="1"/>
  <c r="AO37" i="28" s="1"/>
  <c r="AP37" i="28" s="1"/>
  <c r="AQ37" i="28" s="1"/>
  <c r="AR37" i="28" s="1"/>
  <c r="AS37" i="28" s="1"/>
  <c r="AT37" i="28" s="1"/>
  <c r="AU37" i="28" s="1"/>
  <c r="AV37" i="28" s="1"/>
  <c r="AW37" i="28" s="1"/>
  <c r="AX37" i="28" s="1"/>
  <c r="AY37" i="28" s="1"/>
  <c r="AZ37" i="28" s="1"/>
  <c r="L38" i="28"/>
  <c r="M38" i="28" s="1"/>
  <c r="N38" i="28" s="1"/>
  <c r="O38" i="28" s="1"/>
  <c r="P38" i="28" s="1"/>
  <c r="Q38" i="28" s="1"/>
  <c r="R38" i="28" s="1"/>
  <c r="S38" i="28" s="1"/>
  <c r="T38" i="28" s="1"/>
  <c r="U38" i="28" s="1"/>
  <c r="V38" i="28" s="1"/>
  <c r="W38" i="28" s="1"/>
  <c r="X38" i="28" s="1"/>
  <c r="Y38" i="28" s="1"/>
  <c r="Z38" i="28" s="1"/>
  <c r="AA38" i="28" s="1"/>
  <c r="AB38" i="28" s="1"/>
  <c r="AC38" i="28" s="1"/>
  <c r="AD38" i="28" s="1"/>
  <c r="AE38" i="28" s="1"/>
  <c r="AF38" i="28" s="1"/>
  <c r="AG38" i="28" s="1"/>
  <c r="AH38" i="28" s="1"/>
  <c r="AI38" i="28" s="1"/>
  <c r="AJ38" i="28" s="1"/>
  <c r="AK38" i="28" s="1"/>
  <c r="AL38" i="28" s="1"/>
  <c r="AM38" i="28" s="1"/>
  <c r="AN38" i="28" s="1"/>
  <c r="AO38" i="28" s="1"/>
  <c r="AP38" i="28" s="1"/>
  <c r="AQ38" i="28" s="1"/>
  <c r="AR38" i="28" s="1"/>
  <c r="AS38" i="28" s="1"/>
  <c r="AT38" i="28" s="1"/>
  <c r="AU38" i="28" s="1"/>
  <c r="AV38" i="28" s="1"/>
  <c r="AW38" i="28" s="1"/>
  <c r="AX38" i="28" s="1"/>
  <c r="AY38" i="28" s="1"/>
  <c r="AZ38" i="28" s="1"/>
  <c r="L41" i="28"/>
  <c r="M41" i="28" s="1"/>
  <c r="N41" i="28" s="1"/>
  <c r="O41" i="28" s="1"/>
  <c r="P41" i="28" s="1"/>
  <c r="Q41" i="28" s="1"/>
  <c r="R41" i="28" s="1"/>
  <c r="S41" i="28" s="1"/>
  <c r="T41" i="28" s="1"/>
  <c r="U41" i="28" s="1"/>
  <c r="V41" i="28" s="1"/>
  <c r="W41" i="28" s="1"/>
  <c r="X41" i="28" s="1"/>
  <c r="Y41" i="28" s="1"/>
  <c r="Z41" i="28" s="1"/>
  <c r="AA41" i="28" s="1"/>
  <c r="AB41" i="28" s="1"/>
  <c r="AC41" i="28" s="1"/>
  <c r="AD41" i="28" s="1"/>
  <c r="AE41" i="28" s="1"/>
  <c r="AF41" i="28" s="1"/>
  <c r="AG41" i="28" s="1"/>
  <c r="AH41" i="28" s="1"/>
  <c r="AI41" i="28" s="1"/>
  <c r="AJ41" i="28" s="1"/>
  <c r="AK41" i="28" s="1"/>
  <c r="AL41" i="28" s="1"/>
  <c r="AM41" i="28" s="1"/>
  <c r="AN41" i="28" s="1"/>
  <c r="AO41" i="28" s="1"/>
  <c r="AP41" i="28" s="1"/>
  <c r="AQ41" i="28" s="1"/>
  <c r="AR41" i="28" s="1"/>
  <c r="AS41" i="28" s="1"/>
  <c r="AT41" i="28" s="1"/>
  <c r="AU41" i="28" s="1"/>
  <c r="AV41" i="28" s="1"/>
  <c r="AW41" i="28" s="1"/>
  <c r="AX41" i="28" s="1"/>
  <c r="AY41" i="28" s="1"/>
  <c r="AZ41" i="28" s="1"/>
  <c r="L42" i="28"/>
  <c r="M42" i="28" s="1"/>
  <c r="N42" i="28" s="1"/>
  <c r="O42" i="28" s="1"/>
  <c r="P42" i="28" s="1"/>
  <c r="Q42" i="28" s="1"/>
  <c r="R42" i="28" s="1"/>
  <c r="S42" i="28" s="1"/>
  <c r="T42" i="28" s="1"/>
  <c r="U42" i="28" s="1"/>
  <c r="V42" i="28" s="1"/>
  <c r="W42" i="28" s="1"/>
  <c r="X42" i="28" s="1"/>
  <c r="Y42" i="28" s="1"/>
  <c r="Z42" i="28" s="1"/>
  <c r="AA42" i="28" s="1"/>
  <c r="AB42" i="28" s="1"/>
  <c r="AC42" i="28" s="1"/>
  <c r="AD42" i="28" s="1"/>
  <c r="AE42" i="28" s="1"/>
  <c r="AF42" i="28" s="1"/>
  <c r="AG42" i="28" s="1"/>
  <c r="AH42" i="28" s="1"/>
  <c r="AI42" i="28" s="1"/>
  <c r="AJ42" i="28" s="1"/>
  <c r="AK42" i="28" s="1"/>
  <c r="AL42" i="28" s="1"/>
  <c r="AM42" i="28" s="1"/>
  <c r="AN42" i="28" s="1"/>
  <c r="AO42" i="28" s="1"/>
  <c r="AP42" i="28" s="1"/>
  <c r="AQ42" i="28" s="1"/>
  <c r="AR42" i="28" s="1"/>
  <c r="AS42" i="28" s="1"/>
  <c r="AT42" i="28" s="1"/>
  <c r="AU42" i="28" s="1"/>
  <c r="AV42" i="28" s="1"/>
  <c r="AW42" i="28" s="1"/>
  <c r="AX42" i="28" s="1"/>
  <c r="AY42" i="28" s="1"/>
  <c r="AZ42" i="28" s="1"/>
  <c r="L43" i="28"/>
  <c r="M43" i="28" s="1"/>
  <c r="N43" i="28" s="1"/>
  <c r="O43" i="28" s="1"/>
  <c r="P43" i="28" s="1"/>
  <c r="Q43" i="28" s="1"/>
  <c r="R43" i="28" s="1"/>
  <c r="S43" i="28" s="1"/>
  <c r="T43" i="28" s="1"/>
  <c r="U43" i="28" s="1"/>
  <c r="V43" i="28" s="1"/>
  <c r="W43" i="28" s="1"/>
  <c r="X43" i="28" s="1"/>
  <c r="Y43" i="28" s="1"/>
  <c r="Z43" i="28" s="1"/>
  <c r="AA43" i="28" s="1"/>
  <c r="AB43" i="28" s="1"/>
  <c r="AC43" i="28" s="1"/>
  <c r="AD43" i="28" s="1"/>
  <c r="AE43" i="28" s="1"/>
  <c r="AF43" i="28" s="1"/>
  <c r="AG43" i="28" s="1"/>
  <c r="AH43" i="28" s="1"/>
  <c r="AI43" i="28" s="1"/>
  <c r="AJ43" i="28" s="1"/>
  <c r="AK43" i="28" s="1"/>
  <c r="AL43" i="28" s="1"/>
  <c r="AM43" i="28" s="1"/>
  <c r="AN43" i="28" s="1"/>
  <c r="AO43" i="28" s="1"/>
  <c r="AP43" i="28" s="1"/>
  <c r="AQ43" i="28" s="1"/>
  <c r="AR43" i="28" s="1"/>
  <c r="AS43" i="28" s="1"/>
  <c r="AT43" i="28" s="1"/>
  <c r="AU43" i="28" s="1"/>
  <c r="AV43" i="28" s="1"/>
  <c r="AW43" i="28" s="1"/>
  <c r="AX43" i="28" s="1"/>
  <c r="AY43" i="28" s="1"/>
  <c r="AZ43" i="28" s="1"/>
  <c r="L44" i="28"/>
  <c r="M44" i="28" s="1"/>
  <c r="N44" i="28" s="1"/>
  <c r="O44" i="28" s="1"/>
  <c r="P44" i="28" s="1"/>
  <c r="Q44" i="28" s="1"/>
  <c r="R44" i="28" s="1"/>
  <c r="S44" i="28" s="1"/>
  <c r="T44" i="28" s="1"/>
  <c r="U44" i="28" s="1"/>
  <c r="V44" i="28" s="1"/>
  <c r="W44" i="28" s="1"/>
  <c r="X44" i="28" s="1"/>
  <c r="Y44" i="28" s="1"/>
  <c r="Z44" i="28" s="1"/>
  <c r="AA44" i="28" s="1"/>
  <c r="AB44" i="28" s="1"/>
  <c r="AC44" i="28" s="1"/>
  <c r="AD44" i="28" s="1"/>
  <c r="AE44" i="28" s="1"/>
  <c r="AF44" i="28" s="1"/>
  <c r="AG44" i="28" s="1"/>
  <c r="AH44" i="28" s="1"/>
  <c r="AI44" i="28" s="1"/>
  <c r="AJ44" i="28" s="1"/>
  <c r="AK44" i="28" s="1"/>
  <c r="AL44" i="28" s="1"/>
  <c r="AM44" i="28" s="1"/>
  <c r="AN44" i="28" s="1"/>
  <c r="AO44" i="28" s="1"/>
  <c r="AP44" i="28" s="1"/>
  <c r="AQ44" i="28" s="1"/>
  <c r="AR44" i="28" s="1"/>
  <c r="AS44" i="28" s="1"/>
  <c r="AT44" i="28" s="1"/>
  <c r="L46" i="28"/>
  <c r="M46" i="28" s="1"/>
  <c r="N46" i="28" s="1"/>
  <c r="O46" i="28" s="1"/>
  <c r="P46" i="28" s="1"/>
  <c r="Q46" i="28" s="1"/>
  <c r="R46" i="28" s="1"/>
  <c r="S46" i="28" s="1"/>
  <c r="T46" i="28" s="1"/>
  <c r="U46" i="28" s="1"/>
  <c r="V46" i="28" s="1"/>
  <c r="W46" i="28" s="1"/>
  <c r="X46" i="28" s="1"/>
  <c r="Y46" i="28" s="1"/>
  <c r="Z46" i="28" s="1"/>
  <c r="AA46" i="28" s="1"/>
  <c r="AB46" i="28" s="1"/>
  <c r="AC46" i="28" s="1"/>
  <c r="AD46" i="28" s="1"/>
  <c r="AE46" i="28" s="1"/>
  <c r="AF46" i="28" s="1"/>
  <c r="AG46" i="28" s="1"/>
  <c r="AH46" i="28" s="1"/>
  <c r="AI46" i="28" s="1"/>
  <c r="AJ46" i="28" s="1"/>
  <c r="AK46" i="28" s="1"/>
  <c r="AL46" i="28" s="1"/>
  <c r="AM46" i="28" s="1"/>
  <c r="AN46" i="28" s="1"/>
  <c r="AO46" i="28" s="1"/>
  <c r="AP46" i="28" s="1"/>
  <c r="AQ46" i="28" s="1"/>
  <c r="AR46" i="28" s="1"/>
  <c r="AS46" i="28" s="1"/>
  <c r="AT46" i="28" s="1"/>
  <c r="AU46" i="28" s="1"/>
  <c r="AV46" i="28" s="1"/>
  <c r="AW46" i="28" s="1"/>
  <c r="AX46" i="28" s="1"/>
  <c r="AY46" i="28" s="1"/>
  <c r="AZ46" i="28" s="1"/>
  <c r="L53" i="28"/>
  <c r="M53" i="28" s="1"/>
  <c r="N53" i="28" s="1"/>
  <c r="O53" i="28" s="1"/>
  <c r="P53" i="28" s="1"/>
  <c r="Q53" i="28" s="1"/>
  <c r="R53" i="28" s="1"/>
  <c r="S53" i="28" s="1"/>
  <c r="T53" i="28" s="1"/>
  <c r="U53" i="28" s="1"/>
  <c r="V53" i="28" s="1"/>
  <c r="W53" i="28" s="1"/>
  <c r="X53" i="28" s="1"/>
  <c r="Y53" i="28" s="1"/>
  <c r="Z53" i="28" s="1"/>
  <c r="AA53" i="28" s="1"/>
  <c r="AB53" i="28" s="1"/>
  <c r="AC53" i="28" s="1"/>
  <c r="AD53" i="28" s="1"/>
  <c r="AE53" i="28" s="1"/>
  <c r="AF53" i="28" s="1"/>
  <c r="AG53" i="28" s="1"/>
  <c r="AH53" i="28" s="1"/>
  <c r="AI53" i="28" s="1"/>
  <c r="AJ53" i="28" s="1"/>
  <c r="AK53" i="28" s="1"/>
  <c r="AL53" i="28" s="1"/>
  <c r="AM53" i="28" s="1"/>
  <c r="AN53" i="28" s="1"/>
  <c r="AO53" i="28" s="1"/>
  <c r="AP53" i="28" s="1"/>
  <c r="AQ53" i="28" s="1"/>
  <c r="AR53" i="28" s="1"/>
  <c r="AS53" i="28" s="1"/>
  <c r="AT53" i="28" s="1"/>
  <c r="AU53" i="28" s="1"/>
  <c r="AV53" i="28" s="1"/>
  <c r="AW53" i="28" s="1"/>
  <c r="AX53" i="28" s="1"/>
  <c r="AY53" i="28" s="1"/>
  <c r="AZ53" i="28" s="1"/>
  <c r="L59" i="28"/>
  <c r="M59" i="28" s="1"/>
  <c r="L60" i="28"/>
  <c r="M60" i="28" s="1"/>
  <c r="N60" i="28" s="1"/>
  <c r="O60" i="28" s="1"/>
  <c r="P60" i="28" s="1"/>
  <c r="Q60" i="28" s="1"/>
  <c r="R60" i="28" s="1"/>
  <c r="S60" i="28" s="1"/>
  <c r="T60" i="28" s="1"/>
  <c r="U60" i="28" s="1"/>
  <c r="V60" i="28" s="1"/>
  <c r="W60" i="28" s="1"/>
  <c r="X60" i="28" s="1"/>
  <c r="Y60" i="28" s="1"/>
  <c r="Z60" i="28" s="1"/>
  <c r="AA60" i="28" s="1"/>
  <c r="AB60" i="28" s="1"/>
  <c r="AC60" i="28" s="1"/>
  <c r="AD60" i="28" s="1"/>
  <c r="AE60" i="28" s="1"/>
  <c r="AF60" i="28" s="1"/>
  <c r="AG60" i="28" s="1"/>
  <c r="AH60" i="28" s="1"/>
  <c r="AI60" i="28" s="1"/>
  <c r="AJ60" i="28" s="1"/>
  <c r="AK60" i="28" s="1"/>
  <c r="AL60" i="28" s="1"/>
  <c r="AM60" i="28" s="1"/>
  <c r="AN60" i="28" s="1"/>
  <c r="AO60" i="28" s="1"/>
  <c r="AP60" i="28" s="1"/>
  <c r="AQ60" i="28" s="1"/>
  <c r="AR60" i="28" s="1"/>
  <c r="AS60" i="28" s="1"/>
  <c r="AT60" i="28" s="1"/>
  <c r="AU60" i="28" s="1"/>
  <c r="AV60" i="28" s="1"/>
  <c r="AW60" i="28" s="1"/>
  <c r="AX60" i="28" s="1"/>
  <c r="AY60" i="28" s="1"/>
  <c r="AZ60" i="28" s="1"/>
  <c r="L61" i="28"/>
  <c r="M61" i="28" s="1"/>
  <c r="N61" i="28" s="1"/>
  <c r="O61" i="28" s="1"/>
  <c r="P61" i="28" s="1"/>
  <c r="Q61" i="28" s="1"/>
  <c r="R61" i="28" s="1"/>
  <c r="S61" i="28" s="1"/>
  <c r="T61" i="28" s="1"/>
  <c r="U61" i="28" s="1"/>
  <c r="V61" i="28" s="1"/>
  <c r="W61" i="28" s="1"/>
  <c r="X61" i="28" s="1"/>
  <c r="Y61" i="28" s="1"/>
  <c r="Z61" i="28" s="1"/>
  <c r="AA61" i="28" s="1"/>
  <c r="AB61" i="28" s="1"/>
  <c r="AC61" i="28" s="1"/>
  <c r="AD61" i="28" s="1"/>
  <c r="AE61" i="28" s="1"/>
  <c r="AF61" i="28" s="1"/>
  <c r="AG61" i="28" s="1"/>
  <c r="AH61" i="28" s="1"/>
  <c r="AI61" i="28" s="1"/>
  <c r="AJ61" i="28" s="1"/>
  <c r="AK61" i="28" s="1"/>
  <c r="AL61" i="28" s="1"/>
  <c r="AM61" i="28" s="1"/>
  <c r="AN61" i="28" s="1"/>
  <c r="AO61" i="28" s="1"/>
  <c r="AP61" i="28" s="1"/>
  <c r="AQ61" i="28" s="1"/>
  <c r="AR61" i="28" s="1"/>
  <c r="AS61" i="28" s="1"/>
  <c r="AT61" i="28" s="1"/>
  <c r="AU61" i="28" s="1"/>
  <c r="AV61" i="28" s="1"/>
  <c r="AW61" i="28" s="1"/>
  <c r="AX61" i="28" s="1"/>
  <c r="AY61" i="28" s="1"/>
  <c r="AZ61" i="28" s="1"/>
  <c r="L62" i="28"/>
  <c r="M62" i="28" s="1"/>
  <c r="N62" i="28" s="1"/>
  <c r="O62" i="28" s="1"/>
  <c r="P62" i="28" s="1"/>
  <c r="Q62" i="28" s="1"/>
  <c r="R62" i="28" s="1"/>
  <c r="S62" i="28" s="1"/>
  <c r="T62" i="28" s="1"/>
  <c r="U62" i="28" s="1"/>
  <c r="V62" i="28" s="1"/>
  <c r="W62" i="28" s="1"/>
  <c r="X62" i="28" s="1"/>
  <c r="Y62" i="28" s="1"/>
  <c r="Z62" i="28" s="1"/>
  <c r="AA62" i="28" s="1"/>
  <c r="AB62" i="28" s="1"/>
  <c r="AC62" i="28" s="1"/>
  <c r="AD62" i="28" s="1"/>
  <c r="AE62" i="28" s="1"/>
  <c r="AF62" i="28" s="1"/>
  <c r="AG62" i="28" s="1"/>
  <c r="AH62" i="28" s="1"/>
  <c r="AI62" i="28" s="1"/>
  <c r="AJ62" i="28" s="1"/>
  <c r="AK62" i="28" s="1"/>
  <c r="AL62" i="28" s="1"/>
  <c r="AM62" i="28" s="1"/>
  <c r="AN62" i="28" s="1"/>
  <c r="AO62" i="28" s="1"/>
  <c r="AP62" i="28" s="1"/>
  <c r="AQ62" i="28" s="1"/>
  <c r="AR62" i="28" s="1"/>
  <c r="AS62" i="28" s="1"/>
  <c r="AT62" i="28" s="1"/>
  <c r="AU62" i="28" s="1"/>
  <c r="AV62" i="28" s="1"/>
  <c r="AW62" i="28" s="1"/>
  <c r="AX62" i="28" s="1"/>
  <c r="AY62" i="28" s="1"/>
  <c r="AZ62" i="28" s="1"/>
  <c r="L63" i="28"/>
  <c r="M63" i="28" s="1"/>
  <c r="N63" i="28" s="1"/>
  <c r="O63" i="28" s="1"/>
  <c r="P63" i="28" s="1"/>
  <c r="Q63" i="28" s="1"/>
  <c r="R63" i="28" s="1"/>
  <c r="S63" i="28" s="1"/>
  <c r="T63" i="28" s="1"/>
  <c r="U63" i="28" s="1"/>
  <c r="V63" i="28" s="1"/>
  <c r="W63" i="28" s="1"/>
  <c r="X63" i="28" s="1"/>
  <c r="Y63" i="28" s="1"/>
  <c r="Z63" i="28" s="1"/>
  <c r="AA63" i="28" s="1"/>
  <c r="AB63" i="28" s="1"/>
  <c r="AC63" i="28" s="1"/>
  <c r="AD63" i="28" s="1"/>
  <c r="AE63" i="28" s="1"/>
  <c r="AF63" i="28" s="1"/>
  <c r="AG63" i="28" s="1"/>
  <c r="AH63" i="28" s="1"/>
  <c r="AI63" i="28" s="1"/>
  <c r="AJ63" i="28" s="1"/>
  <c r="AK63" i="28" s="1"/>
  <c r="AL63" i="28" s="1"/>
  <c r="AM63" i="28" s="1"/>
  <c r="AN63" i="28" s="1"/>
  <c r="AO63" i="28" s="1"/>
  <c r="AP63" i="28" s="1"/>
  <c r="AQ63" i="28" s="1"/>
  <c r="AR63" i="28" s="1"/>
  <c r="AS63" i="28" s="1"/>
  <c r="AT63" i="28" s="1"/>
  <c r="AU63" i="28" s="1"/>
  <c r="AV63" i="28" s="1"/>
  <c r="AW63" i="28" s="1"/>
  <c r="AX63" i="28" s="1"/>
  <c r="AY63" i="28" s="1"/>
  <c r="AZ63" i="28" s="1"/>
  <c r="L64" i="28"/>
  <c r="M64" i="28" s="1"/>
  <c r="N64" i="28" s="1"/>
  <c r="O64" i="28" s="1"/>
  <c r="P64" i="28" s="1"/>
  <c r="Q64" i="28" s="1"/>
  <c r="R64" i="28" s="1"/>
  <c r="S64" i="28" s="1"/>
  <c r="T64" i="28" s="1"/>
  <c r="U64" i="28" s="1"/>
  <c r="V64" i="28" s="1"/>
  <c r="W64" i="28" s="1"/>
  <c r="X64" i="28" s="1"/>
  <c r="Y64" i="28" s="1"/>
  <c r="Z64" i="28" s="1"/>
  <c r="AA64" i="28" s="1"/>
  <c r="AB64" i="28" s="1"/>
  <c r="AC64" i="28" s="1"/>
  <c r="AD64" i="28" s="1"/>
  <c r="AE64" i="28" s="1"/>
  <c r="AF64" i="28" s="1"/>
  <c r="AG64" i="28" s="1"/>
  <c r="AH64" i="28" s="1"/>
  <c r="AI64" i="28" s="1"/>
  <c r="AJ64" i="28" s="1"/>
  <c r="AK64" i="28" s="1"/>
  <c r="AL64" i="28" s="1"/>
  <c r="AM64" i="28" s="1"/>
  <c r="AN64" i="28" s="1"/>
  <c r="AO64" i="28" s="1"/>
  <c r="AP64" i="28" s="1"/>
  <c r="AQ64" i="28" s="1"/>
  <c r="AR64" i="28" s="1"/>
  <c r="AS64" i="28" s="1"/>
  <c r="AT64" i="28" s="1"/>
  <c r="AU64" i="28" s="1"/>
  <c r="AV64" i="28" s="1"/>
  <c r="AW64" i="28" s="1"/>
  <c r="AX64" i="28" s="1"/>
  <c r="AY64" i="28" s="1"/>
  <c r="AZ64" i="28" s="1"/>
  <c r="L67" i="28"/>
  <c r="M67" i="28" s="1"/>
  <c r="N67" i="28" s="1"/>
  <c r="L68" i="28"/>
  <c r="M68" i="28" s="1"/>
  <c r="N68" i="28" s="1"/>
  <c r="O68" i="28" s="1"/>
  <c r="P68" i="28" s="1"/>
  <c r="Q68" i="28" s="1"/>
  <c r="R68" i="28" s="1"/>
  <c r="S68" i="28" s="1"/>
  <c r="T68" i="28" s="1"/>
  <c r="U68" i="28" s="1"/>
  <c r="V68" i="28" s="1"/>
  <c r="W68" i="28" s="1"/>
  <c r="X68" i="28" s="1"/>
  <c r="Y68" i="28" s="1"/>
  <c r="Z68" i="28" s="1"/>
  <c r="AA68" i="28" s="1"/>
  <c r="AB68" i="28" s="1"/>
  <c r="AC68" i="28" s="1"/>
  <c r="AD68" i="28" s="1"/>
  <c r="AE68" i="28" s="1"/>
  <c r="AF68" i="28" s="1"/>
  <c r="AG68" i="28" s="1"/>
  <c r="AH68" i="28" s="1"/>
  <c r="AI68" i="28" s="1"/>
  <c r="AJ68" i="28" s="1"/>
  <c r="AK68" i="28" s="1"/>
  <c r="AL68" i="28" s="1"/>
  <c r="AM68" i="28" s="1"/>
  <c r="AN68" i="28" s="1"/>
  <c r="AO68" i="28" s="1"/>
  <c r="AP68" i="28" s="1"/>
  <c r="AQ68" i="28" s="1"/>
  <c r="AR68" i="28" s="1"/>
  <c r="AS68" i="28" s="1"/>
  <c r="AT68" i="28" s="1"/>
  <c r="AU68" i="28" s="1"/>
  <c r="AV68" i="28" s="1"/>
  <c r="AW68" i="28" s="1"/>
  <c r="AX68" i="28" s="1"/>
  <c r="AY68" i="28" s="1"/>
  <c r="AZ68" i="28" s="1"/>
  <c r="L66" i="28"/>
  <c r="M66" i="28" s="1"/>
  <c r="L84" i="28"/>
  <c r="L85" i="28"/>
  <c r="K84" i="28"/>
  <c r="K85" i="28"/>
  <c r="K58" i="28"/>
  <c r="L58" i="28" s="1"/>
  <c r="M58" i="28" s="1"/>
  <c r="N58" i="28" s="1"/>
  <c r="O58" i="28" s="1"/>
  <c r="P58" i="28" s="1"/>
  <c r="Q58" i="28" s="1"/>
  <c r="R58" i="28" s="1"/>
  <c r="S58" i="28" s="1"/>
  <c r="T58" i="28" s="1"/>
  <c r="U58" i="28" s="1"/>
  <c r="V58" i="28" s="1"/>
  <c r="W58" i="28" s="1"/>
  <c r="X58" i="28" s="1"/>
  <c r="Y58" i="28" s="1"/>
  <c r="Z58" i="28" s="1"/>
  <c r="AA58" i="28" s="1"/>
  <c r="AB58" i="28" s="1"/>
  <c r="AC58" i="28" s="1"/>
  <c r="AD58" i="28" s="1"/>
  <c r="AE58" i="28" s="1"/>
  <c r="AF58" i="28" s="1"/>
  <c r="AG58" i="28" s="1"/>
  <c r="AH58" i="28" s="1"/>
  <c r="AI58" i="28" s="1"/>
  <c r="AJ58" i="28" s="1"/>
  <c r="AK58" i="28" s="1"/>
  <c r="AL58" i="28" s="1"/>
  <c r="AM58" i="28" s="1"/>
  <c r="AN58" i="28" s="1"/>
  <c r="AO58" i="28" s="1"/>
  <c r="AP58" i="28" s="1"/>
  <c r="AQ58" i="28" s="1"/>
  <c r="AR58" i="28" s="1"/>
  <c r="AS58" i="28" s="1"/>
  <c r="AT58" i="28" s="1"/>
  <c r="AU58" i="28" s="1"/>
  <c r="AV58" i="28" s="1"/>
  <c r="AW58" i="28" s="1"/>
  <c r="AX58" i="28" s="1"/>
  <c r="AY58" i="28" s="1"/>
  <c r="AZ58" i="28" s="1"/>
  <c r="K57" i="28"/>
  <c r="L57" i="28" s="1"/>
  <c r="M57" i="28" s="1"/>
  <c r="N57" i="28" s="1"/>
  <c r="O57" i="28" s="1"/>
  <c r="P57" i="28" s="1"/>
  <c r="Q57" i="28" s="1"/>
  <c r="R57" i="28" s="1"/>
  <c r="S57" i="28" s="1"/>
  <c r="T57" i="28" s="1"/>
  <c r="U57" i="28" s="1"/>
  <c r="V57" i="28" s="1"/>
  <c r="W57" i="28" s="1"/>
  <c r="X57" i="28" s="1"/>
  <c r="Y57" i="28" s="1"/>
  <c r="Z57" i="28" s="1"/>
  <c r="AA57" i="28" s="1"/>
  <c r="AB57" i="28" s="1"/>
  <c r="AC57" i="28" s="1"/>
  <c r="AD57" i="28" s="1"/>
  <c r="AE57" i="28" s="1"/>
  <c r="AF57" i="28" s="1"/>
  <c r="AG57" i="28" s="1"/>
  <c r="AH57" i="28" s="1"/>
  <c r="AI57" i="28" s="1"/>
  <c r="AJ57" i="28" s="1"/>
  <c r="AK57" i="28" s="1"/>
  <c r="AL57" i="28" s="1"/>
  <c r="AM57" i="28" s="1"/>
  <c r="AN57" i="28" s="1"/>
  <c r="AO57" i="28" s="1"/>
  <c r="AP57" i="28" s="1"/>
  <c r="AQ57" i="28" s="1"/>
  <c r="AR57" i="28" s="1"/>
  <c r="AS57" i="28" s="1"/>
  <c r="AT57" i="28" s="1"/>
  <c r="AU57" i="28" s="1"/>
  <c r="AV57" i="28" s="1"/>
  <c r="AW57" i="28" s="1"/>
  <c r="AX57" i="28" s="1"/>
  <c r="AY57" i="28" s="1"/>
  <c r="AZ57" i="28" s="1"/>
  <c r="K56" i="28"/>
  <c r="L56" i="28" s="1"/>
  <c r="M56" i="28" s="1"/>
  <c r="N56" i="28" s="1"/>
  <c r="O56" i="28" s="1"/>
  <c r="P56" i="28" s="1"/>
  <c r="Q56" i="28" s="1"/>
  <c r="R56" i="28" s="1"/>
  <c r="S56" i="28" s="1"/>
  <c r="T56" i="28" s="1"/>
  <c r="U56" i="28" s="1"/>
  <c r="V56" i="28" s="1"/>
  <c r="W56" i="28" s="1"/>
  <c r="X56" i="28" s="1"/>
  <c r="Y56" i="28" s="1"/>
  <c r="Z56" i="28" s="1"/>
  <c r="AA56" i="28" s="1"/>
  <c r="AB56" i="28" s="1"/>
  <c r="AC56" i="28" s="1"/>
  <c r="AD56" i="28" s="1"/>
  <c r="AE56" i="28" s="1"/>
  <c r="AF56" i="28" s="1"/>
  <c r="AG56" i="28" s="1"/>
  <c r="AH56" i="28" s="1"/>
  <c r="AI56" i="28" s="1"/>
  <c r="AJ56" i="28" s="1"/>
  <c r="AK56" i="28" s="1"/>
  <c r="AL56" i="28" s="1"/>
  <c r="AM56" i="28" s="1"/>
  <c r="AN56" i="28" s="1"/>
  <c r="AO56" i="28" s="1"/>
  <c r="AP56" i="28" s="1"/>
  <c r="AQ56" i="28" s="1"/>
  <c r="AR56" i="28" s="1"/>
  <c r="AS56" i="28" s="1"/>
  <c r="AT56" i="28" s="1"/>
  <c r="AU56" i="28" s="1"/>
  <c r="AV56" i="28" s="1"/>
  <c r="AW56" i="28" s="1"/>
  <c r="AX56" i="28" s="1"/>
  <c r="AY56" i="28" s="1"/>
  <c r="AZ56" i="28" s="1"/>
  <c r="K55" i="28"/>
  <c r="L55" i="28" s="1"/>
  <c r="M55" i="28" s="1"/>
  <c r="N55" i="28" s="1"/>
  <c r="O55" i="28" s="1"/>
  <c r="P55" i="28" s="1"/>
  <c r="Q55" i="28" s="1"/>
  <c r="R55" i="28" s="1"/>
  <c r="S55" i="28" s="1"/>
  <c r="T55" i="28" s="1"/>
  <c r="U55" i="28" s="1"/>
  <c r="V55" i="28" s="1"/>
  <c r="W55" i="28" s="1"/>
  <c r="X55" i="28" s="1"/>
  <c r="Y55" i="28" s="1"/>
  <c r="Z55" i="28" s="1"/>
  <c r="AA55" i="28" s="1"/>
  <c r="AB55" i="28" s="1"/>
  <c r="AC55" i="28" s="1"/>
  <c r="AD55" i="28" s="1"/>
  <c r="AE55" i="28" s="1"/>
  <c r="AF55" i="28" s="1"/>
  <c r="AG55" i="28" s="1"/>
  <c r="AH55" i="28" s="1"/>
  <c r="AI55" i="28" s="1"/>
  <c r="AJ55" i="28" s="1"/>
  <c r="AK55" i="28" s="1"/>
  <c r="AL55" i="28" s="1"/>
  <c r="AM55" i="28" s="1"/>
  <c r="AN55" i="28" s="1"/>
  <c r="AO55" i="28" s="1"/>
  <c r="AP55" i="28" s="1"/>
  <c r="AQ55" i="28" s="1"/>
  <c r="AR55" i="28" s="1"/>
  <c r="AS55" i="28" s="1"/>
  <c r="AT55" i="28" s="1"/>
  <c r="AU55" i="28" s="1"/>
  <c r="AV55" i="28" s="1"/>
  <c r="AW55" i="28" s="1"/>
  <c r="AX55" i="28" s="1"/>
  <c r="AY55" i="28" s="1"/>
  <c r="AZ55" i="28" s="1"/>
  <c r="K54" i="28"/>
  <c r="L54" i="28" s="1"/>
  <c r="M54" i="28" s="1"/>
  <c r="N54" i="28" s="1"/>
  <c r="O54" i="28" s="1"/>
  <c r="P54" i="28" s="1"/>
  <c r="Q54" i="28" s="1"/>
  <c r="R54" i="28" s="1"/>
  <c r="S54" i="28" s="1"/>
  <c r="T54" i="28" s="1"/>
  <c r="U54" i="28" s="1"/>
  <c r="V54" i="28" s="1"/>
  <c r="W54" i="28" s="1"/>
  <c r="X54" i="28" s="1"/>
  <c r="Y54" i="28" s="1"/>
  <c r="Z54" i="28" s="1"/>
  <c r="AA54" i="28" s="1"/>
  <c r="AB54" i="28" s="1"/>
  <c r="AC54" i="28" s="1"/>
  <c r="AD54" i="28" s="1"/>
  <c r="AE54" i="28" s="1"/>
  <c r="AF54" i="28" s="1"/>
  <c r="AG54" i="28" s="1"/>
  <c r="AH54" i="28" s="1"/>
  <c r="AI54" i="28" s="1"/>
  <c r="AJ54" i="28" s="1"/>
  <c r="AK54" i="28" s="1"/>
  <c r="AL54" i="28" s="1"/>
  <c r="AM54" i="28" s="1"/>
  <c r="AN54" i="28" s="1"/>
  <c r="AO54" i="28" s="1"/>
  <c r="AP54" i="28" s="1"/>
  <c r="AQ54" i="28" s="1"/>
  <c r="AR54" i="28" s="1"/>
  <c r="AS54" i="28" s="1"/>
  <c r="AT54" i="28" s="1"/>
  <c r="AU54" i="28" s="1"/>
  <c r="AV54" i="28" s="1"/>
  <c r="AW54" i="28" s="1"/>
  <c r="AX54" i="28" s="1"/>
  <c r="AY54" i="28" s="1"/>
  <c r="AZ54" i="28" s="1"/>
  <c r="K52" i="28"/>
  <c r="L52" i="28" s="1"/>
  <c r="M52" i="28" s="1"/>
  <c r="N52" i="28" s="1"/>
  <c r="O52" i="28" s="1"/>
  <c r="P52" i="28" s="1"/>
  <c r="Q52" i="28" s="1"/>
  <c r="R52" i="28" s="1"/>
  <c r="S52" i="28" s="1"/>
  <c r="T52" i="28" s="1"/>
  <c r="U52" i="28" s="1"/>
  <c r="V52" i="28" s="1"/>
  <c r="W52" i="28" s="1"/>
  <c r="X52" i="28" s="1"/>
  <c r="Y52" i="28" s="1"/>
  <c r="Z52" i="28" s="1"/>
  <c r="AA52" i="28" s="1"/>
  <c r="AB52" i="28" s="1"/>
  <c r="AC52" i="28" s="1"/>
  <c r="AD52" i="28" s="1"/>
  <c r="AE52" i="28" s="1"/>
  <c r="AF52" i="28" s="1"/>
  <c r="AG52" i="28" s="1"/>
  <c r="AH52" i="28" s="1"/>
  <c r="AI52" i="28" s="1"/>
  <c r="AJ52" i="28" s="1"/>
  <c r="AK52" i="28" s="1"/>
  <c r="AL52" i="28" s="1"/>
  <c r="AM52" i="28" s="1"/>
  <c r="AN52" i="28" s="1"/>
  <c r="AO52" i="28" s="1"/>
  <c r="AP52" i="28" s="1"/>
  <c r="AQ52" i="28" s="1"/>
  <c r="AR52" i="28" s="1"/>
  <c r="AS52" i="28" s="1"/>
  <c r="AT52" i="28" s="1"/>
  <c r="AU52" i="28" s="1"/>
  <c r="AV52" i="28" s="1"/>
  <c r="AW52" i="28" s="1"/>
  <c r="AX52" i="28" s="1"/>
  <c r="AY52" i="28" s="1"/>
  <c r="AZ52" i="28" s="1"/>
  <c r="K51" i="28"/>
  <c r="L51" i="28" s="1"/>
  <c r="M51" i="28" s="1"/>
  <c r="N51" i="28" s="1"/>
  <c r="O51" i="28" s="1"/>
  <c r="P51" i="28" s="1"/>
  <c r="Q51" i="28" s="1"/>
  <c r="R51" i="28" s="1"/>
  <c r="S51" i="28" s="1"/>
  <c r="T51" i="28" s="1"/>
  <c r="U51" i="28" s="1"/>
  <c r="V51" i="28" s="1"/>
  <c r="W51" i="28" s="1"/>
  <c r="X51" i="28" s="1"/>
  <c r="Y51" i="28" s="1"/>
  <c r="Z51" i="28" s="1"/>
  <c r="AA51" i="28" s="1"/>
  <c r="AB51" i="28" s="1"/>
  <c r="AC51" i="28" s="1"/>
  <c r="AD51" i="28" s="1"/>
  <c r="AE51" i="28" s="1"/>
  <c r="AF51" i="28" s="1"/>
  <c r="AG51" i="28" s="1"/>
  <c r="AH51" i="28" s="1"/>
  <c r="AI51" i="28" s="1"/>
  <c r="AJ51" i="28" s="1"/>
  <c r="AK51" i="28" s="1"/>
  <c r="AL51" i="28" s="1"/>
  <c r="AM51" i="28" s="1"/>
  <c r="AN51" i="28" s="1"/>
  <c r="AO51" i="28" s="1"/>
  <c r="AP51" i="28" s="1"/>
  <c r="AQ51" i="28" s="1"/>
  <c r="AR51" i="28" s="1"/>
  <c r="AS51" i="28" s="1"/>
  <c r="AT51" i="28" s="1"/>
  <c r="AU51" i="28" s="1"/>
  <c r="AV51" i="28" s="1"/>
  <c r="AW51" i="28" s="1"/>
  <c r="AX51" i="28" s="1"/>
  <c r="AY51" i="28" s="1"/>
  <c r="AZ51" i="28" s="1"/>
  <c r="K50" i="28"/>
  <c r="L50" i="28" s="1"/>
  <c r="M50" i="28" s="1"/>
  <c r="N50" i="28" s="1"/>
  <c r="O50" i="28" s="1"/>
  <c r="P50" i="28" s="1"/>
  <c r="Q50" i="28" s="1"/>
  <c r="R50" i="28" s="1"/>
  <c r="S50" i="28" s="1"/>
  <c r="T50" i="28" s="1"/>
  <c r="U50" i="28" s="1"/>
  <c r="V50" i="28" s="1"/>
  <c r="W50" i="28" s="1"/>
  <c r="X50" i="28" s="1"/>
  <c r="Y50" i="28" s="1"/>
  <c r="Z50" i="28" s="1"/>
  <c r="AA50" i="28" s="1"/>
  <c r="AB50" i="28" s="1"/>
  <c r="AC50" i="28" s="1"/>
  <c r="AD50" i="28" s="1"/>
  <c r="AE50" i="28" s="1"/>
  <c r="AF50" i="28" s="1"/>
  <c r="AG50" i="28" s="1"/>
  <c r="AH50" i="28" s="1"/>
  <c r="AI50" i="28" s="1"/>
  <c r="AJ50" i="28" s="1"/>
  <c r="AK50" i="28" s="1"/>
  <c r="AL50" i="28" s="1"/>
  <c r="AM50" i="28" s="1"/>
  <c r="AN50" i="28" s="1"/>
  <c r="AO50" i="28" s="1"/>
  <c r="AP50" i="28" s="1"/>
  <c r="AQ50" i="28" s="1"/>
  <c r="AR50" i="28" s="1"/>
  <c r="AS50" i="28" s="1"/>
  <c r="AT50" i="28" s="1"/>
  <c r="AU50" i="28" s="1"/>
  <c r="AV50" i="28" s="1"/>
  <c r="AW50" i="28" s="1"/>
  <c r="AX50" i="28" s="1"/>
  <c r="AY50" i="28" s="1"/>
  <c r="AZ50" i="28" s="1"/>
  <c r="K49" i="28"/>
  <c r="L49" i="28" s="1"/>
  <c r="M49" i="28" s="1"/>
  <c r="N49" i="28" s="1"/>
  <c r="O49" i="28" s="1"/>
  <c r="P49" i="28" s="1"/>
  <c r="Q49" i="28" s="1"/>
  <c r="R49" i="28" s="1"/>
  <c r="S49" i="28" s="1"/>
  <c r="T49" i="28" s="1"/>
  <c r="U49" i="28" s="1"/>
  <c r="V49" i="28" s="1"/>
  <c r="W49" i="28" s="1"/>
  <c r="X49" i="28" s="1"/>
  <c r="Y49" i="28" s="1"/>
  <c r="Z49" i="28" s="1"/>
  <c r="AA49" i="28" s="1"/>
  <c r="AB49" i="28" s="1"/>
  <c r="AC49" i="28" s="1"/>
  <c r="AD49" i="28" s="1"/>
  <c r="AE49" i="28" s="1"/>
  <c r="AF49" i="28" s="1"/>
  <c r="AG49" i="28" s="1"/>
  <c r="AH49" i="28" s="1"/>
  <c r="AI49" i="28" s="1"/>
  <c r="AJ49" i="28" s="1"/>
  <c r="AK49" i="28" s="1"/>
  <c r="AL49" i="28" s="1"/>
  <c r="AM49" i="28" s="1"/>
  <c r="AN49" i="28" s="1"/>
  <c r="AO49" i="28" s="1"/>
  <c r="AP49" i="28" s="1"/>
  <c r="AQ49" i="28" s="1"/>
  <c r="AR49" i="28" s="1"/>
  <c r="AS49" i="28" s="1"/>
  <c r="AT49" i="28" s="1"/>
  <c r="AU49" i="28" s="1"/>
  <c r="AV49" i="28" s="1"/>
  <c r="AW49" i="28" s="1"/>
  <c r="AX49" i="28" s="1"/>
  <c r="AY49" i="28" s="1"/>
  <c r="AZ49" i="28" s="1"/>
  <c r="K48" i="28"/>
  <c r="L48" i="28" s="1"/>
  <c r="M48" i="28" s="1"/>
  <c r="N48" i="28" s="1"/>
  <c r="O48" i="28" s="1"/>
  <c r="P48" i="28" s="1"/>
  <c r="Q48" i="28" s="1"/>
  <c r="R48" i="28" s="1"/>
  <c r="S48" i="28" s="1"/>
  <c r="T48" i="28" s="1"/>
  <c r="U48" i="28" s="1"/>
  <c r="V48" i="28" s="1"/>
  <c r="W48" i="28" s="1"/>
  <c r="X48" i="28" s="1"/>
  <c r="Y48" i="28" s="1"/>
  <c r="Z48" i="28" s="1"/>
  <c r="AA48" i="28" s="1"/>
  <c r="AB48" i="28" s="1"/>
  <c r="AC48" i="28" s="1"/>
  <c r="AD48" i="28" s="1"/>
  <c r="AE48" i="28" s="1"/>
  <c r="AF48" i="28" s="1"/>
  <c r="AG48" i="28" s="1"/>
  <c r="AH48" i="28" s="1"/>
  <c r="AI48" i="28" s="1"/>
  <c r="AJ48" i="28" s="1"/>
  <c r="AK48" i="28" s="1"/>
  <c r="AL48" i="28" s="1"/>
  <c r="AM48" i="28" s="1"/>
  <c r="AN48" i="28" s="1"/>
  <c r="AO48" i="28" s="1"/>
  <c r="AP48" i="28" s="1"/>
  <c r="AQ48" i="28" s="1"/>
  <c r="AR48" i="28" s="1"/>
  <c r="AS48" i="28" s="1"/>
  <c r="AT48" i="28" s="1"/>
  <c r="AU48" i="28" s="1"/>
  <c r="AV48" i="28" s="1"/>
  <c r="AW48" i="28" s="1"/>
  <c r="AX48" i="28" s="1"/>
  <c r="AY48" i="28" s="1"/>
  <c r="AZ48" i="28" s="1"/>
  <c r="K47" i="28"/>
  <c r="L47" i="28" s="1"/>
  <c r="M47" i="28" s="1"/>
  <c r="N47" i="28" s="1"/>
  <c r="O47" i="28" s="1"/>
  <c r="P47" i="28" s="1"/>
  <c r="Q47" i="28" s="1"/>
  <c r="R47" i="28" s="1"/>
  <c r="S47" i="28" s="1"/>
  <c r="T47" i="28" s="1"/>
  <c r="U47" i="28" s="1"/>
  <c r="V47" i="28" s="1"/>
  <c r="W47" i="28" s="1"/>
  <c r="X47" i="28" s="1"/>
  <c r="Y47" i="28" s="1"/>
  <c r="Z47" i="28" s="1"/>
  <c r="AA47" i="28" s="1"/>
  <c r="AB47" i="28" s="1"/>
  <c r="AC47" i="28" s="1"/>
  <c r="AD47" i="28" s="1"/>
  <c r="AE47" i="28" s="1"/>
  <c r="AF47" i="28" s="1"/>
  <c r="AG47" i="28" s="1"/>
  <c r="AH47" i="28" s="1"/>
  <c r="AI47" i="28" s="1"/>
  <c r="AJ47" i="28" s="1"/>
  <c r="AK47" i="28" s="1"/>
  <c r="AL47" i="28" s="1"/>
  <c r="AM47" i="28" s="1"/>
  <c r="AN47" i="28" s="1"/>
  <c r="AO47" i="28" s="1"/>
  <c r="AP47" i="28" s="1"/>
  <c r="AQ47" i="28" s="1"/>
  <c r="AR47" i="28" s="1"/>
  <c r="AS47" i="28" s="1"/>
  <c r="AT47" i="28" s="1"/>
  <c r="AU47" i="28" s="1"/>
  <c r="AV47" i="28" s="1"/>
  <c r="AW47" i="28" s="1"/>
  <c r="AX47" i="28" s="1"/>
  <c r="AY47" i="28" s="1"/>
  <c r="AZ47" i="28" s="1"/>
  <c r="K45" i="28"/>
  <c r="L45" i="28" s="1"/>
  <c r="M45" i="28" s="1"/>
  <c r="N45" i="28" s="1"/>
  <c r="O45" i="28" s="1"/>
  <c r="P45" i="28" s="1"/>
  <c r="Q45" i="28" s="1"/>
  <c r="R45" i="28" s="1"/>
  <c r="S45" i="28" s="1"/>
  <c r="T45" i="28" s="1"/>
  <c r="U45" i="28" s="1"/>
  <c r="V45" i="28" s="1"/>
  <c r="W45" i="28" s="1"/>
  <c r="X45" i="28" s="1"/>
  <c r="Y45" i="28" s="1"/>
  <c r="Z45" i="28" s="1"/>
  <c r="AA45" i="28" s="1"/>
  <c r="AB45" i="28" s="1"/>
  <c r="AC45" i="28" s="1"/>
  <c r="AD45" i="28" s="1"/>
  <c r="AE45" i="28" s="1"/>
  <c r="AF45" i="28" s="1"/>
  <c r="AG45" i="28" s="1"/>
  <c r="AH45" i="28" s="1"/>
  <c r="AI45" i="28" s="1"/>
  <c r="AJ45" i="28" s="1"/>
  <c r="AK45" i="28" s="1"/>
  <c r="AL45" i="28" s="1"/>
  <c r="AM45" i="28" s="1"/>
  <c r="AN45" i="28" s="1"/>
  <c r="AO45" i="28" s="1"/>
  <c r="AP45" i="28" s="1"/>
  <c r="AQ45" i="28" s="1"/>
  <c r="AR45" i="28" s="1"/>
  <c r="AS45" i="28" s="1"/>
  <c r="AT45" i="28" s="1"/>
  <c r="AU45" i="28" s="1"/>
  <c r="AV45" i="28" s="1"/>
  <c r="AW45" i="28" s="1"/>
  <c r="AX45" i="28" s="1"/>
  <c r="AY45" i="28" s="1"/>
  <c r="AZ45" i="28" s="1"/>
  <c r="K40" i="28"/>
  <c r="L40" i="28" s="1"/>
  <c r="M40" i="28" s="1"/>
  <c r="N40" i="28" s="1"/>
  <c r="O40" i="28" s="1"/>
  <c r="P40" i="28" s="1"/>
  <c r="Q40" i="28" s="1"/>
  <c r="R40" i="28" s="1"/>
  <c r="S40" i="28" s="1"/>
  <c r="T40" i="28" s="1"/>
  <c r="U40" i="28" s="1"/>
  <c r="V40" i="28" s="1"/>
  <c r="W40" i="28" s="1"/>
  <c r="X40" i="28" s="1"/>
  <c r="Y40" i="28" s="1"/>
  <c r="Z40" i="28" s="1"/>
  <c r="AA40" i="28" s="1"/>
  <c r="AB40" i="28" s="1"/>
  <c r="AC40" i="28" s="1"/>
  <c r="AD40" i="28" s="1"/>
  <c r="AE40" i="28" s="1"/>
  <c r="AF40" i="28" s="1"/>
  <c r="AG40" i="28" s="1"/>
  <c r="AH40" i="28" s="1"/>
  <c r="AI40" i="28" s="1"/>
  <c r="AJ40" i="28" s="1"/>
  <c r="AK40" i="28" s="1"/>
  <c r="AL40" i="28" s="1"/>
  <c r="AM40" i="28" s="1"/>
  <c r="AN40" i="28" s="1"/>
  <c r="AO40" i="28" s="1"/>
  <c r="AP40" i="28" s="1"/>
  <c r="AQ40" i="28" s="1"/>
  <c r="AR40" i="28" s="1"/>
  <c r="AS40" i="28" s="1"/>
  <c r="AT40" i="28" s="1"/>
  <c r="AU40" i="28" s="1"/>
  <c r="AV40" i="28" s="1"/>
  <c r="AW40" i="28" s="1"/>
  <c r="AX40" i="28" s="1"/>
  <c r="AY40" i="28" s="1"/>
  <c r="AZ40" i="28" s="1"/>
  <c r="K39" i="28"/>
  <c r="L39" i="28" s="1"/>
  <c r="M39" i="28" s="1"/>
  <c r="N39" i="28" s="1"/>
  <c r="O39" i="28" s="1"/>
  <c r="P39" i="28" s="1"/>
  <c r="Q39" i="28" s="1"/>
  <c r="R39" i="28" s="1"/>
  <c r="S39" i="28" s="1"/>
  <c r="T39" i="28" s="1"/>
  <c r="U39" i="28" s="1"/>
  <c r="V39" i="28" s="1"/>
  <c r="W39" i="28" s="1"/>
  <c r="X39" i="28" s="1"/>
  <c r="Y39" i="28" s="1"/>
  <c r="Z39" i="28" s="1"/>
  <c r="AA39" i="28" s="1"/>
  <c r="AB39" i="28" s="1"/>
  <c r="AC39" i="28" s="1"/>
  <c r="AD39" i="28" s="1"/>
  <c r="AE39" i="28" s="1"/>
  <c r="AF39" i="28" s="1"/>
  <c r="AG39" i="28" s="1"/>
  <c r="AH39" i="28" s="1"/>
  <c r="AI39" i="28" s="1"/>
  <c r="AJ39" i="28" s="1"/>
  <c r="AK39" i="28" s="1"/>
  <c r="AL39" i="28" s="1"/>
  <c r="AM39" i="28" s="1"/>
  <c r="AN39" i="28" s="1"/>
  <c r="AO39" i="28" s="1"/>
  <c r="AP39" i="28" s="1"/>
  <c r="AQ39" i="28" s="1"/>
  <c r="AR39" i="28" s="1"/>
  <c r="AS39" i="28" s="1"/>
  <c r="AT39" i="28" s="1"/>
  <c r="AU39" i="28" s="1"/>
  <c r="AV39" i="28" s="1"/>
  <c r="AW39" i="28" s="1"/>
  <c r="AX39" i="28" s="1"/>
  <c r="AY39" i="28" s="1"/>
  <c r="AZ39" i="28" s="1"/>
  <c r="K36" i="28"/>
  <c r="L36" i="28" s="1"/>
  <c r="M36" i="28" s="1"/>
  <c r="N36" i="28" s="1"/>
  <c r="O36" i="28" s="1"/>
  <c r="P36" i="28" s="1"/>
  <c r="Q36" i="28" s="1"/>
  <c r="R36" i="28" s="1"/>
  <c r="S36" i="28" s="1"/>
  <c r="T36" i="28" s="1"/>
  <c r="U36" i="28" s="1"/>
  <c r="V36" i="28" s="1"/>
  <c r="W36" i="28" s="1"/>
  <c r="X36" i="28" s="1"/>
  <c r="Y36" i="28" s="1"/>
  <c r="Z36" i="28" s="1"/>
  <c r="AA36" i="28" s="1"/>
  <c r="AB36" i="28" s="1"/>
  <c r="AC36" i="28" s="1"/>
  <c r="AD36" i="28" s="1"/>
  <c r="AE36" i="28" s="1"/>
  <c r="AF36" i="28" s="1"/>
  <c r="AG36" i="28" s="1"/>
  <c r="AH36" i="28" s="1"/>
  <c r="AI36" i="28" s="1"/>
  <c r="AJ36" i="28" s="1"/>
  <c r="AK36" i="28" s="1"/>
  <c r="AL36" i="28" s="1"/>
  <c r="AM36" i="28" s="1"/>
  <c r="AN36" i="28" s="1"/>
  <c r="AO36" i="28" s="1"/>
  <c r="AP36" i="28" s="1"/>
  <c r="AQ36" i="28" s="1"/>
  <c r="AR36" i="28" s="1"/>
  <c r="AS36" i="28" s="1"/>
  <c r="AT36" i="28" s="1"/>
  <c r="AU36" i="28" s="1"/>
  <c r="AV36" i="28" s="1"/>
  <c r="AW36" i="28" s="1"/>
  <c r="AX36" i="28" s="1"/>
  <c r="AY36" i="28" s="1"/>
  <c r="AZ36" i="28" s="1"/>
  <c r="K31" i="28"/>
  <c r="L31" i="28" s="1"/>
  <c r="M31" i="28" s="1"/>
  <c r="N31" i="28" s="1"/>
  <c r="O31" i="28" s="1"/>
  <c r="P31" i="28" s="1"/>
  <c r="Q31" i="28" s="1"/>
  <c r="R31" i="28" s="1"/>
  <c r="S31" i="28" s="1"/>
  <c r="T31" i="28" s="1"/>
  <c r="U31" i="28" s="1"/>
  <c r="V31" i="28" s="1"/>
  <c r="W31" i="28" s="1"/>
  <c r="X31" i="28" s="1"/>
  <c r="Y31" i="28" s="1"/>
  <c r="Z31" i="28" s="1"/>
  <c r="AA31" i="28" s="1"/>
  <c r="AB31" i="28" s="1"/>
  <c r="AC31" i="28" s="1"/>
  <c r="AD31" i="28" s="1"/>
  <c r="AE31" i="28" s="1"/>
  <c r="AF31" i="28" s="1"/>
  <c r="AG31" i="28" s="1"/>
  <c r="AH31" i="28" s="1"/>
  <c r="AI31" i="28" s="1"/>
  <c r="AJ31" i="28" s="1"/>
  <c r="AK31" i="28" s="1"/>
  <c r="AL31" i="28" s="1"/>
  <c r="AM31" i="28" s="1"/>
  <c r="AN31" i="28" s="1"/>
  <c r="AO31" i="28" s="1"/>
  <c r="AP31" i="28" s="1"/>
  <c r="AQ31" i="28" s="1"/>
  <c r="AR31" i="28" s="1"/>
  <c r="AS31" i="28" s="1"/>
  <c r="AT31" i="28" s="1"/>
  <c r="AU31" i="28" s="1"/>
  <c r="AV31" i="28" s="1"/>
  <c r="AW31" i="28" s="1"/>
  <c r="AX31" i="28" s="1"/>
  <c r="AY31" i="28" s="1"/>
  <c r="AZ31" i="28" s="1"/>
  <c r="I29" i="28"/>
  <c r="K28" i="28"/>
  <c r="L28" i="28" s="1"/>
  <c r="M28" i="28" s="1"/>
  <c r="N28" i="28" s="1"/>
  <c r="O28" i="28" s="1"/>
  <c r="P28" i="28" s="1"/>
  <c r="Q28" i="28" s="1"/>
  <c r="R28" i="28" s="1"/>
  <c r="S28" i="28" s="1"/>
  <c r="T28" i="28" s="1"/>
  <c r="U28" i="28" s="1"/>
  <c r="V28" i="28" s="1"/>
  <c r="W28" i="28" s="1"/>
  <c r="X28" i="28" s="1"/>
  <c r="Y28" i="28" s="1"/>
  <c r="Z28" i="28" s="1"/>
  <c r="AA28" i="28" s="1"/>
  <c r="AB28" i="28" s="1"/>
  <c r="AC28" i="28" s="1"/>
  <c r="AD28" i="28" s="1"/>
  <c r="AE28" i="28" s="1"/>
  <c r="AF28" i="28" s="1"/>
  <c r="AG28" i="28" s="1"/>
  <c r="AH28" i="28" s="1"/>
  <c r="AI28" i="28" s="1"/>
  <c r="AJ28" i="28" s="1"/>
  <c r="AK28" i="28" s="1"/>
  <c r="AL28" i="28" s="1"/>
  <c r="AM28" i="28" s="1"/>
  <c r="AN28" i="28" s="1"/>
  <c r="AO28" i="28" s="1"/>
  <c r="AP28" i="28" s="1"/>
  <c r="AQ28" i="28" s="1"/>
  <c r="AR28" i="28" s="1"/>
  <c r="AS28" i="28" s="1"/>
  <c r="AT28" i="28" s="1"/>
  <c r="AU28" i="28" s="1"/>
  <c r="AV28" i="28" s="1"/>
  <c r="AW28" i="28" s="1"/>
  <c r="AX28" i="28" s="1"/>
  <c r="AY28" i="28" s="1"/>
  <c r="AZ28" i="28" s="1"/>
  <c r="K27" i="28"/>
  <c r="L27" i="28" s="1"/>
  <c r="M27" i="28" s="1"/>
  <c r="N27" i="28" s="1"/>
  <c r="O27" i="28" s="1"/>
  <c r="P27" i="28" s="1"/>
  <c r="Q27" i="28" s="1"/>
  <c r="R27" i="28" s="1"/>
  <c r="S27" i="28" s="1"/>
  <c r="T27" i="28" s="1"/>
  <c r="U27" i="28" s="1"/>
  <c r="V27" i="28" s="1"/>
  <c r="W27" i="28" s="1"/>
  <c r="X27" i="28" s="1"/>
  <c r="Y27" i="28" s="1"/>
  <c r="Z27" i="28" s="1"/>
  <c r="AA27" i="28" s="1"/>
  <c r="AB27" i="28" s="1"/>
  <c r="AC27" i="28" s="1"/>
  <c r="AD27" i="28" s="1"/>
  <c r="AE27" i="28" s="1"/>
  <c r="AF27" i="28" s="1"/>
  <c r="AG27" i="28" s="1"/>
  <c r="AH27" i="28" s="1"/>
  <c r="AI27" i="28" s="1"/>
  <c r="AJ27" i="28" s="1"/>
  <c r="AK27" i="28" s="1"/>
  <c r="AL27" i="28" s="1"/>
  <c r="AM27" i="28" s="1"/>
  <c r="AN27" i="28" s="1"/>
  <c r="AO27" i="28" s="1"/>
  <c r="AP27" i="28" s="1"/>
  <c r="AQ27" i="28" s="1"/>
  <c r="AR27" i="28" s="1"/>
  <c r="AS27" i="28" s="1"/>
  <c r="AT27" i="28" s="1"/>
  <c r="AU27" i="28" s="1"/>
  <c r="AV27" i="28" s="1"/>
  <c r="AW27" i="28" s="1"/>
  <c r="AX27" i="28" s="1"/>
  <c r="AY27" i="28" s="1"/>
  <c r="AZ27" i="28" s="1"/>
  <c r="K24" i="28"/>
  <c r="L24" i="28" s="1"/>
  <c r="M24" i="28" s="1"/>
  <c r="N24" i="28" s="1"/>
  <c r="O24" i="28" s="1"/>
  <c r="P24" i="28" s="1"/>
  <c r="Q24" i="28" s="1"/>
  <c r="R24" i="28" s="1"/>
  <c r="S24" i="28" s="1"/>
  <c r="T24" i="28" s="1"/>
  <c r="U24" i="28" s="1"/>
  <c r="V24" i="28" s="1"/>
  <c r="W24" i="28" s="1"/>
  <c r="X24" i="28" s="1"/>
  <c r="Y24" i="28" s="1"/>
  <c r="Z24" i="28" s="1"/>
  <c r="AA24" i="28" s="1"/>
  <c r="AB24" i="28" s="1"/>
  <c r="AC24" i="28" s="1"/>
  <c r="AD24" i="28" s="1"/>
  <c r="AE24" i="28" s="1"/>
  <c r="AF24" i="28" s="1"/>
  <c r="AG24" i="28" s="1"/>
  <c r="AH24" i="28" s="1"/>
  <c r="AI24" i="28" s="1"/>
  <c r="AJ24" i="28" s="1"/>
  <c r="AK24" i="28" s="1"/>
  <c r="AL24" i="28" s="1"/>
  <c r="AM24" i="28" s="1"/>
  <c r="AN24" i="28" s="1"/>
  <c r="AO24" i="28" s="1"/>
  <c r="AP24" i="28" s="1"/>
  <c r="AQ24" i="28" s="1"/>
  <c r="AR24" i="28" s="1"/>
  <c r="AS24" i="28" s="1"/>
  <c r="AT24" i="28" s="1"/>
  <c r="AU24" i="28" s="1"/>
  <c r="AV24" i="28" s="1"/>
  <c r="AW24" i="28" s="1"/>
  <c r="AX24" i="28" s="1"/>
  <c r="AY24" i="28" s="1"/>
  <c r="AZ24" i="28" s="1"/>
  <c r="K22" i="28"/>
  <c r="L22" i="28" s="1"/>
  <c r="M22" i="28" s="1"/>
  <c r="N22" i="28" s="1"/>
  <c r="O22" i="28" s="1"/>
  <c r="P22" i="28" s="1"/>
  <c r="Q22" i="28" s="1"/>
  <c r="R22" i="28" s="1"/>
  <c r="S22" i="28" s="1"/>
  <c r="T22" i="28" s="1"/>
  <c r="U22" i="28" s="1"/>
  <c r="V22" i="28" s="1"/>
  <c r="W22" i="28" s="1"/>
  <c r="X22" i="28" s="1"/>
  <c r="Y22" i="28" s="1"/>
  <c r="Z22" i="28" s="1"/>
  <c r="AA22" i="28" s="1"/>
  <c r="AB22" i="28" s="1"/>
  <c r="AC22" i="28" s="1"/>
  <c r="AD22" i="28" s="1"/>
  <c r="AE22" i="28" s="1"/>
  <c r="AF22" i="28" s="1"/>
  <c r="AG22" i="28" s="1"/>
  <c r="AH22" i="28" s="1"/>
  <c r="AI22" i="28" s="1"/>
  <c r="AJ22" i="28" s="1"/>
  <c r="AK22" i="28" s="1"/>
  <c r="AL22" i="28" s="1"/>
  <c r="AM22" i="28" s="1"/>
  <c r="AN22" i="28" s="1"/>
  <c r="AO22" i="28" s="1"/>
  <c r="AP22" i="28" s="1"/>
  <c r="AQ22" i="28" s="1"/>
  <c r="AR22" i="28" s="1"/>
  <c r="AS22" i="28" s="1"/>
  <c r="AT22" i="28" s="1"/>
  <c r="AU22" i="28" s="1"/>
  <c r="AV22" i="28" s="1"/>
  <c r="AW22" i="28" s="1"/>
  <c r="AX22" i="28" s="1"/>
  <c r="AY22" i="28" s="1"/>
  <c r="AZ22" i="28" s="1"/>
  <c r="K20" i="28"/>
  <c r="L20" i="28" s="1"/>
  <c r="M20" i="28" s="1"/>
  <c r="N20" i="28" s="1"/>
  <c r="O20" i="28" s="1"/>
  <c r="P20" i="28" s="1"/>
  <c r="Q20" i="28" s="1"/>
  <c r="R20" i="28" s="1"/>
  <c r="S20" i="28" s="1"/>
  <c r="T20" i="28" s="1"/>
  <c r="U20" i="28" s="1"/>
  <c r="V20" i="28" s="1"/>
  <c r="W20" i="28" s="1"/>
  <c r="X20" i="28" s="1"/>
  <c r="Y20" i="28" s="1"/>
  <c r="Z20" i="28" s="1"/>
  <c r="AA20" i="28" s="1"/>
  <c r="AB20" i="28" s="1"/>
  <c r="AC20" i="28" s="1"/>
  <c r="AD20" i="28" s="1"/>
  <c r="AE20" i="28" s="1"/>
  <c r="AF20" i="28" s="1"/>
  <c r="AG20" i="28" s="1"/>
  <c r="AH20" i="28" s="1"/>
  <c r="AI20" i="28" s="1"/>
  <c r="AJ20" i="28" s="1"/>
  <c r="AK20" i="28" s="1"/>
  <c r="AL20" i="28" s="1"/>
  <c r="AM20" i="28" s="1"/>
  <c r="AN20" i="28" s="1"/>
  <c r="AO20" i="28" s="1"/>
  <c r="AP20" i="28" s="1"/>
  <c r="AQ20" i="28" s="1"/>
  <c r="AR20" i="28" s="1"/>
  <c r="AS20" i="28" s="1"/>
  <c r="AT20" i="28" s="1"/>
  <c r="AU20" i="28" s="1"/>
  <c r="AV20" i="28" s="1"/>
  <c r="AW20" i="28" s="1"/>
  <c r="AX20" i="28" s="1"/>
  <c r="AY20" i="28" s="1"/>
  <c r="AZ20" i="28" s="1"/>
  <c r="K19" i="28"/>
  <c r="L19" i="28" s="1"/>
  <c r="M19" i="28" s="1"/>
  <c r="N19" i="28" s="1"/>
  <c r="O19" i="28" s="1"/>
  <c r="P19" i="28" s="1"/>
  <c r="Q19" i="28" s="1"/>
  <c r="R19" i="28" s="1"/>
  <c r="S19" i="28" s="1"/>
  <c r="T19" i="28" s="1"/>
  <c r="U19" i="28" s="1"/>
  <c r="V19" i="28" s="1"/>
  <c r="W19" i="28" s="1"/>
  <c r="X19" i="28" s="1"/>
  <c r="Y19" i="28" s="1"/>
  <c r="Z19" i="28" s="1"/>
  <c r="AA19" i="28" s="1"/>
  <c r="AB19" i="28" s="1"/>
  <c r="AC19" i="28" s="1"/>
  <c r="AD19" i="28" s="1"/>
  <c r="AE19" i="28" s="1"/>
  <c r="AF19" i="28" s="1"/>
  <c r="AG19" i="28" s="1"/>
  <c r="AH19" i="28" s="1"/>
  <c r="AI19" i="28" s="1"/>
  <c r="AJ19" i="28" s="1"/>
  <c r="AK19" i="28" s="1"/>
  <c r="AL19" i="28" s="1"/>
  <c r="AM19" i="28" s="1"/>
  <c r="AN19" i="28" s="1"/>
  <c r="AO19" i="28" s="1"/>
  <c r="AP19" i="28" s="1"/>
  <c r="AQ19" i="28" s="1"/>
  <c r="AR19" i="28" s="1"/>
  <c r="AS19" i="28" s="1"/>
  <c r="AT19" i="28" s="1"/>
  <c r="AU19" i="28" s="1"/>
  <c r="AV19" i="28" s="1"/>
  <c r="AW19" i="28" s="1"/>
  <c r="AX19" i="28" s="1"/>
  <c r="AY19" i="28" s="1"/>
  <c r="AZ19" i="28" s="1"/>
  <c r="K15" i="28"/>
  <c r="L15" i="28" s="1"/>
  <c r="M15" i="28" s="1"/>
  <c r="N15" i="28" s="1"/>
  <c r="O15" i="28" s="1"/>
  <c r="P15" i="28" s="1"/>
  <c r="Q15" i="28" s="1"/>
  <c r="R15" i="28" s="1"/>
  <c r="S15" i="28" s="1"/>
  <c r="T15" i="28" s="1"/>
  <c r="U15" i="28" s="1"/>
  <c r="V15" i="28" s="1"/>
  <c r="W15" i="28" s="1"/>
  <c r="X15" i="28" s="1"/>
  <c r="Y15" i="28" s="1"/>
  <c r="Z15" i="28" s="1"/>
  <c r="AA15" i="28" s="1"/>
  <c r="AB15" i="28" s="1"/>
  <c r="AC15" i="28" s="1"/>
  <c r="AD15" i="28" s="1"/>
  <c r="AE15" i="28" s="1"/>
  <c r="AF15" i="28" s="1"/>
  <c r="AG15" i="28" s="1"/>
  <c r="AH15" i="28" s="1"/>
  <c r="AI15" i="28" s="1"/>
  <c r="AJ15" i="28" s="1"/>
  <c r="AK15" i="28" s="1"/>
  <c r="AL15" i="28" s="1"/>
  <c r="AM15" i="28" s="1"/>
  <c r="AN15" i="28" s="1"/>
  <c r="AO15" i="28" s="1"/>
  <c r="AP15" i="28" s="1"/>
  <c r="AQ15" i="28" s="1"/>
  <c r="AR15" i="28" s="1"/>
  <c r="AS15" i="28" s="1"/>
  <c r="AT15" i="28" s="1"/>
  <c r="AU15" i="28" s="1"/>
  <c r="AV15" i="28" s="1"/>
  <c r="AW15" i="28" s="1"/>
  <c r="AX15" i="28" s="1"/>
  <c r="AY15" i="28" s="1"/>
  <c r="AZ15" i="28" s="1"/>
  <c r="K12" i="28"/>
  <c r="K10" i="28"/>
  <c r="L10" i="28" s="1"/>
  <c r="M10" i="28" s="1"/>
  <c r="N10" i="28" s="1"/>
  <c r="O10" i="28" s="1"/>
  <c r="P10" i="28" s="1"/>
  <c r="Q10" i="28" s="1"/>
  <c r="R10" i="28" s="1"/>
  <c r="S10" i="28" s="1"/>
  <c r="T10" i="28" s="1"/>
  <c r="U10" i="28" s="1"/>
  <c r="V10" i="28" s="1"/>
  <c r="W10" i="28" s="1"/>
  <c r="X10" i="28" s="1"/>
  <c r="Y10" i="28" s="1"/>
  <c r="Z10" i="28" s="1"/>
  <c r="AA10" i="28" s="1"/>
  <c r="AB10" i="28" s="1"/>
  <c r="AC10" i="28" s="1"/>
  <c r="AD10" i="28" s="1"/>
  <c r="AE10" i="28" s="1"/>
  <c r="AF10" i="28" s="1"/>
  <c r="AG10" i="28" s="1"/>
  <c r="AH10" i="28" s="1"/>
  <c r="AI10" i="28" s="1"/>
  <c r="AJ10" i="28" s="1"/>
  <c r="AK10" i="28" s="1"/>
  <c r="AL10" i="28" s="1"/>
  <c r="AM10" i="28" s="1"/>
  <c r="AN10" i="28" s="1"/>
  <c r="AO10" i="28" s="1"/>
  <c r="AP10" i="28" s="1"/>
  <c r="AQ10" i="28" s="1"/>
  <c r="AR10" i="28" s="1"/>
  <c r="AS10" i="28" s="1"/>
  <c r="AT10" i="28" s="1"/>
  <c r="AU10" i="28" s="1"/>
  <c r="AV10" i="28" s="1"/>
  <c r="AW10" i="28" s="1"/>
  <c r="AX10" i="28" s="1"/>
  <c r="AY10" i="28" s="1"/>
  <c r="AZ10" i="28" s="1"/>
  <c r="K9" i="28"/>
  <c r="L9" i="28" s="1"/>
  <c r="M9" i="28" s="1"/>
  <c r="N9" i="28" s="1"/>
  <c r="O9" i="28" s="1"/>
  <c r="P9" i="28" s="1"/>
  <c r="Q9" i="28" s="1"/>
  <c r="R9" i="28" s="1"/>
  <c r="S9" i="28" s="1"/>
  <c r="T9" i="28" s="1"/>
  <c r="U9" i="28" s="1"/>
  <c r="V9" i="28" s="1"/>
  <c r="W9" i="28" s="1"/>
  <c r="X9" i="28" s="1"/>
  <c r="Y9" i="28" s="1"/>
  <c r="Z9" i="28" s="1"/>
  <c r="AA9" i="28" s="1"/>
  <c r="AB9" i="28" s="1"/>
  <c r="AC9" i="28" s="1"/>
  <c r="AD9" i="28" s="1"/>
  <c r="AE9" i="28" s="1"/>
  <c r="AF9" i="28" s="1"/>
  <c r="AG9" i="28" s="1"/>
  <c r="AH9" i="28" s="1"/>
  <c r="AI9" i="28" s="1"/>
  <c r="AJ9" i="28" s="1"/>
  <c r="AK9" i="28" s="1"/>
  <c r="AL9" i="28" s="1"/>
  <c r="AM9" i="28" s="1"/>
  <c r="AN9" i="28" s="1"/>
  <c r="AO9" i="28" s="1"/>
  <c r="AP9" i="28" s="1"/>
  <c r="AQ9" i="28" s="1"/>
  <c r="AR9" i="28" s="1"/>
  <c r="AS9" i="28" s="1"/>
  <c r="AT9" i="28" s="1"/>
  <c r="AU9" i="28" s="1"/>
  <c r="AV9" i="28" s="1"/>
  <c r="AW9" i="28" s="1"/>
  <c r="AX9" i="28" s="1"/>
  <c r="AY9" i="28" s="1"/>
  <c r="AZ9" i="28" s="1"/>
  <c r="K8" i="28"/>
  <c r="L8" i="28" s="1"/>
  <c r="M8" i="28" s="1"/>
  <c r="N8" i="28" s="1"/>
  <c r="O8" i="28" s="1"/>
  <c r="P8" i="28" s="1"/>
  <c r="Q8" i="28" s="1"/>
  <c r="R8" i="28" s="1"/>
  <c r="S8" i="28" s="1"/>
  <c r="T8" i="28" s="1"/>
  <c r="U8" i="28" s="1"/>
  <c r="V8" i="28" s="1"/>
  <c r="W8" i="28" s="1"/>
  <c r="X8" i="28" s="1"/>
  <c r="Y8" i="28" s="1"/>
  <c r="Z8" i="28" s="1"/>
  <c r="AA8" i="28" s="1"/>
  <c r="AB8" i="28" s="1"/>
  <c r="AC8" i="28" s="1"/>
  <c r="AD8" i="28" s="1"/>
  <c r="AE8" i="28" s="1"/>
  <c r="AF8" i="28" s="1"/>
  <c r="AG8" i="28" s="1"/>
  <c r="AH8" i="28" s="1"/>
  <c r="AI8" i="28" s="1"/>
  <c r="AJ8" i="28" s="1"/>
  <c r="AK8" i="28" s="1"/>
  <c r="AL8" i="28" s="1"/>
  <c r="AM8" i="28" s="1"/>
  <c r="AN8" i="28" s="1"/>
  <c r="AO8" i="28" s="1"/>
  <c r="AP8" i="28" s="1"/>
  <c r="AQ8" i="28" s="1"/>
  <c r="AR8" i="28" s="1"/>
  <c r="AS8" i="28" s="1"/>
  <c r="AT8" i="28" s="1"/>
  <c r="AU8" i="28" s="1"/>
  <c r="AV8" i="28" s="1"/>
  <c r="AW8" i="28" s="1"/>
  <c r="AX8" i="28" s="1"/>
  <c r="AY8" i="28" s="1"/>
  <c r="AZ8" i="28" s="1"/>
  <c r="K3" i="28"/>
  <c r="K13" i="28"/>
  <c r="L13" i="28" s="1"/>
  <c r="M13" i="28" s="1"/>
  <c r="N13" i="28" s="1"/>
  <c r="O13" i="28" s="1"/>
  <c r="P13" i="28" s="1"/>
  <c r="Q13" i="28" s="1"/>
  <c r="R13" i="28" s="1"/>
  <c r="S13" i="28" s="1"/>
  <c r="T13" i="28" s="1"/>
  <c r="U13" i="28" s="1"/>
  <c r="V13" i="28" s="1"/>
  <c r="W13" i="28" s="1"/>
  <c r="X13" i="28" s="1"/>
  <c r="Y13" i="28" s="1"/>
  <c r="Z13" i="28" s="1"/>
  <c r="AA13" i="28" s="1"/>
  <c r="AB13" i="28" s="1"/>
  <c r="AC13" i="28" s="1"/>
  <c r="AD13" i="28" s="1"/>
  <c r="AE13" i="28" s="1"/>
  <c r="AF13" i="28" s="1"/>
  <c r="AG13" i="28" s="1"/>
  <c r="AH13" i="28" s="1"/>
  <c r="AI13" i="28" s="1"/>
  <c r="AJ13" i="28" s="1"/>
  <c r="AK13" i="28" s="1"/>
  <c r="AL13" i="28" s="1"/>
  <c r="AM13" i="28" s="1"/>
  <c r="AN13" i="28" s="1"/>
  <c r="AO13" i="28" s="1"/>
  <c r="AP13" i="28" s="1"/>
  <c r="AQ13" i="28" s="1"/>
  <c r="AR13" i="28" s="1"/>
  <c r="AS13" i="28" s="1"/>
  <c r="AT13" i="28" s="1"/>
  <c r="AU13" i="28" s="1"/>
  <c r="AV13" i="28" s="1"/>
  <c r="AW13" i="28" s="1"/>
  <c r="AX13" i="28" s="1"/>
  <c r="AY13" i="28" s="1"/>
  <c r="AZ13" i="28" s="1"/>
  <c r="K1" i="28"/>
  <c r="K2" i="28" s="1"/>
  <c r="L1" i="28" s="1"/>
  <c r="K7" i="28"/>
  <c r="L7" i="28" s="1"/>
  <c r="K14" i="28"/>
  <c r="K11" i="28"/>
  <c r="L11" i="28" s="1"/>
  <c r="M11" i="28" s="1"/>
  <c r="N11" i="28" s="1"/>
  <c r="O11" i="28" s="1"/>
  <c r="P11" i="28" s="1"/>
  <c r="Q11" i="28" s="1"/>
  <c r="R11" i="28" s="1"/>
  <c r="S11" i="28" s="1"/>
  <c r="T11" i="28" s="1"/>
  <c r="U11" i="28" s="1"/>
  <c r="V11" i="28" s="1"/>
  <c r="W11" i="28" s="1"/>
  <c r="X11" i="28" s="1"/>
  <c r="Y11" i="28" s="1"/>
  <c r="Z11" i="28" s="1"/>
  <c r="AA11" i="28" s="1"/>
  <c r="AB11" i="28" s="1"/>
  <c r="AC11" i="28" s="1"/>
  <c r="AD11" i="28" s="1"/>
  <c r="AE11" i="28" s="1"/>
  <c r="AF11" i="28" s="1"/>
  <c r="AG11" i="28" s="1"/>
  <c r="AH11" i="28" s="1"/>
  <c r="AI11" i="28" s="1"/>
  <c r="AJ11" i="28" s="1"/>
  <c r="AK11" i="28" s="1"/>
  <c r="AL11" i="28" s="1"/>
  <c r="AM11" i="28" s="1"/>
  <c r="AN11" i="28" s="1"/>
  <c r="AO11" i="28" s="1"/>
  <c r="AP11" i="28" s="1"/>
  <c r="AQ11" i="28" s="1"/>
  <c r="AR11" i="28" s="1"/>
  <c r="AS11" i="28" s="1"/>
  <c r="AT11" i="28" s="1"/>
  <c r="AU11" i="28" s="1"/>
  <c r="AV11" i="28" s="1"/>
  <c r="AW11" i="28" s="1"/>
  <c r="AX11" i="28" s="1"/>
  <c r="AY11" i="28" s="1"/>
  <c r="AZ11" i="28" s="1"/>
  <c r="I12" i="28"/>
  <c r="K6" i="28"/>
  <c r="L6" i="28" s="1"/>
  <c r="K5" i="28"/>
  <c r="L5" i="28" s="1"/>
  <c r="K4" i="28"/>
  <c r="L4" i="28" s="1"/>
  <c r="L69" i="28"/>
  <c r="K69" i="28"/>
  <c r="I14" i="28"/>
  <c r="I10" i="37" l="1"/>
  <c r="I4" i="37"/>
  <c r="I63" i="37"/>
  <c r="I46" i="37"/>
  <c r="I41" i="37"/>
  <c r="I33" i="37"/>
  <c r="I23" i="37"/>
  <c r="I62" i="37"/>
  <c r="I44" i="37"/>
  <c r="I42" i="37"/>
  <c r="I32" i="37"/>
  <c r="I21" i="37"/>
  <c r="I60" i="37"/>
  <c r="I35" i="37"/>
  <c r="I30" i="37"/>
  <c r="I18" i="37"/>
  <c r="I59" i="37"/>
  <c r="I29" i="37"/>
  <c r="I61" i="37"/>
  <c r="I37" i="37"/>
  <c r="I25" i="37"/>
  <c r="I12" i="37"/>
  <c r="I38" i="37"/>
  <c r="I17" i="37"/>
  <c r="I64" i="37"/>
  <c r="I53" i="37"/>
  <c r="I43" i="37"/>
  <c r="I34" i="37"/>
  <c r="I26" i="37"/>
  <c r="I16" i="37"/>
  <c r="K70" i="37"/>
  <c r="L69" i="37"/>
  <c r="M66" i="37"/>
  <c r="K73" i="37"/>
  <c r="E73" i="37" s="1"/>
  <c r="K77" i="37"/>
  <c r="E77" i="37" s="1"/>
  <c r="K74" i="37"/>
  <c r="E74" i="37" s="1"/>
  <c r="K75" i="37"/>
  <c r="E75" i="37" s="1"/>
  <c r="M84" i="37"/>
  <c r="L85" i="37"/>
  <c r="L82" i="37"/>
  <c r="L81" i="37"/>
  <c r="L65" i="37"/>
  <c r="L83" i="37"/>
  <c r="AE2" i="37"/>
  <c r="AF1" i="37" s="1"/>
  <c r="AF2" i="37" s="1"/>
  <c r="AG1" i="37" s="1"/>
  <c r="AG2" i="37" s="1"/>
  <c r="AH1" i="37" s="1"/>
  <c r="AH2" i="37" s="1"/>
  <c r="AI1" i="37" s="1"/>
  <c r="AI2" i="37" s="1"/>
  <c r="AJ1" i="37" s="1"/>
  <c r="AJ2" i="37" s="1"/>
  <c r="AK1" i="37" s="1"/>
  <c r="AK2" i="37" s="1"/>
  <c r="AL1" i="37" s="1"/>
  <c r="AL2" i="37" s="1"/>
  <c r="AM1" i="37" s="1"/>
  <c r="AM2" i="37" s="1"/>
  <c r="AN1" i="37" s="1"/>
  <c r="AN2" i="37" s="1"/>
  <c r="AO1" i="37" s="1"/>
  <c r="AO2" i="37" s="1"/>
  <c r="AP1" i="37" s="1"/>
  <c r="AP2" i="37" s="1"/>
  <c r="AQ1" i="37" s="1"/>
  <c r="AQ2" i="37" s="1"/>
  <c r="AR1" i="37" s="1"/>
  <c r="AR2" i="37" s="1"/>
  <c r="AS1" i="37" s="1"/>
  <c r="AS2" i="37" s="1"/>
  <c r="AT1" i="37" s="1"/>
  <c r="AT2" i="37" s="1"/>
  <c r="AU1" i="37" s="1"/>
  <c r="AU2" i="37" s="1"/>
  <c r="AV1" i="37" s="1"/>
  <c r="AV2" i="37" s="1"/>
  <c r="AW1" i="37" s="1"/>
  <c r="AW2" i="37" s="1"/>
  <c r="AX1" i="37" s="1"/>
  <c r="AX2" i="37" s="1"/>
  <c r="AY1" i="37" s="1"/>
  <c r="AY2" i="37" s="1"/>
  <c r="AZ1" i="37" s="1"/>
  <c r="AZ2" i="37" s="1"/>
  <c r="I3" i="37"/>
  <c r="I5" i="37"/>
  <c r="I6" i="37"/>
  <c r="I7" i="37"/>
  <c r="I8" i="37"/>
  <c r="I9" i="37"/>
  <c r="I11" i="37"/>
  <c r="I13" i="37"/>
  <c r="I15" i="37"/>
  <c r="I19" i="37"/>
  <c r="I20" i="37"/>
  <c r="I22" i="37"/>
  <c r="I36" i="37"/>
  <c r="I39" i="37"/>
  <c r="I40" i="37"/>
  <c r="I24" i="37"/>
  <c r="I27" i="37"/>
  <c r="I28" i="37"/>
  <c r="I31" i="37"/>
  <c r="I45" i="37"/>
  <c r="I47" i="37"/>
  <c r="I48" i="37"/>
  <c r="I49" i="37"/>
  <c r="I50" i="37"/>
  <c r="I51" i="37"/>
  <c r="I52" i="37"/>
  <c r="I54" i="37"/>
  <c r="I55" i="37"/>
  <c r="I56" i="37"/>
  <c r="I57" i="37"/>
  <c r="I58" i="37"/>
  <c r="L12" i="28"/>
  <c r="K81" i="28"/>
  <c r="M85" i="28"/>
  <c r="N26" i="28"/>
  <c r="M84" i="28"/>
  <c r="N59" i="28"/>
  <c r="M69" i="28"/>
  <c r="N66" i="28"/>
  <c r="L3" i="28"/>
  <c r="K83" i="28"/>
  <c r="K82" i="28"/>
  <c r="L14" i="28"/>
  <c r="AU44" i="28"/>
  <c r="O67" i="28"/>
  <c r="M6" i="28"/>
  <c r="N6" i="28" s="1"/>
  <c r="O6" i="28" s="1"/>
  <c r="P6" i="28" s="1"/>
  <c r="Q6" i="28" s="1"/>
  <c r="R6" i="28" s="1"/>
  <c r="S6" i="28" s="1"/>
  <c r="T6" i="28" s="1"/>
  <c r="U6" i="28" s="1"/>
  <c r="V6" i="28" s="1"/>
  <c r="W6" i="28" s="1"/>
  <c r="X6" i="28" s="1"/>
  <c r="Y6" i="28" s="1"/>
  <c r="Z6" i="28" s="1"/>
  <c r="AA6" i="28" s="1"/>
  <c r="AB6" i="28" s="1"/>
  <c r="AC6" i="28" s="1"/>
  <c r="AD6" i="28" s="1"/>
  <c r="AE6" i="28" s="1"/>
  <c r="AF6" i="28" s="1"/>
  <c r="AG6" i="28" s="1"/>
  <c r="AH6" i="28" s="1"/>
  <c r="AI6" i="28" s="1"/>
  <c r="AJ6" i="28" s="1"/>
  <c r="AK6" i="28" s="1"/>
  <c r="AL6" i="28" s="1"/>
  <c r="AM6" i="28" s="1"/>
  <c r="AN6" i="28" s="1"/>
  <c r="AO6" i="28" s="1"/>
  <c r="AP6" i="28" s="1"/>
  <c r="AQ6" i="28" s="1"/>
  <c r="AR6" i="28" s="1"/>
  <c r="AS6" i="28" s="1"/>
  <c r="AT6" i="28" s="1"/>
  <c r="AU6" i="28" s="1"/>
  <c r="AV6" i="28" s="1"/>
  <c r="AW6" i="28" s="1"/>
  <c r="AX6" i="28" s="1"/>
  <c r="AY6" i="28" s="1"/>
  <c r="AZ6" i="28" s="1"/>
  <c r="M5" i="28"/>
  <c r="N5" i="28" s="1"/>
  <c r="O5" i="28" s="1"/>
  <c r="P5" i="28" s="1"/>
  <c r="Q5" i="28" s="1"/>
  <c r="R5" i="28" s="1"/>
  <c r="S5" i="28" s="1"/>
  <c r="T5" i="28" s="1"/>
  <c r="U5" i="28" s="1"/>
  <c r="V5" i="28" s="1"/>
  <c r="W5" i="28" s="1"/>
  <c r="X5" i="28" s="1"/>
  <c r="Y5" i="28" s="1"/>
  <c r="Z5" i="28" s="1"/>
  <c r="AA5" i="28" s="1"/>
  <c r="AB5" i="28" s="1"/>
  <c r="AC5" i="28" s="1"/>
  <c r="AD5" i="28" s="1"/>
  <c r="AE5" i="28" s="1"/>
  <c r="AF5" i="28" s="1"/>
  <c r="AG5" i="28" s="1"/>
  <c r="AH5" i="28" s="1"/>
  <c r="AI5" i="28" s="1"/>
  <c r="AJ5" i="28" s="1"/>
  <c r="AK5" i="28" s="1"/>
  <c r="AL5" i="28" s="1"/>
  <c r="AM5" i="28" s="1"/>
  <c r="AN5" i="28" s="1"/>
  <c r="AO5" i="28" s="1"/>
  <c r="AP5" i="28" s="1"/>
  <c r="AQ5" i="28" s="1"/>
  <c r="AR5" i="28" s="1"/>
  <c r="AS5" i="28" s="1"/>
  <c r="AT5" i="28" s="1"/>
  <c r="AU5" i="28" s="1"/>
  <c r="AV5" i="28" s="1"/>
  <c r="AW5" i="28" s="1"/>
  <c r="AX5" i="28" s="1"/>
  <c r="AY5" i="28" s="1"/>
  <c r="AZ5" i="28" s="1"/>
  <c r="M4" i="28"/>
  <c r="N4" i="28" s="1"/>
  <c r="O4" i="28" s="1"/>
  <c r="P4" i="28" s="1"/>
  <c r="Q4" i="28" s="1"/>
  <c r="R4" i="28" s="1"/>
  <c r="S4" i="28" s="1"/>
  <c r="T4" i="28" s="1"/>
  <c r="U4" i="28" s="1"/>
  <c r="V4" i="28" s="1"/>
  <c r="W4" i="28" s="1"/>
  <c r="X4" i="28" s="1"/>
  <c r="Y4" i="28" s="1"/>
  <c r="Z4" i="28" s="1"/>
  <c r="AA4" i="28" s="1"/>
  <c r="AB4" i="28" s="1"/>
  <c r="AC4" i="28" s="1"/>
  <c r="AD4" i="28" s="1"/>
  <c r="AE4" i="28" s="1"/>
  <c r="AF4" i="28" s="1"/>
  <c r="AG4" i="28" s="1"/>
  <c r="AH4" i="28" s="1"/>
  <c r="AI4" i="28" s="1"/>
  <c r="AJ4" i="28" s="1"/>
  <c r="AK4" i="28" s="1"/>
  <c r="AL4" i="28" s="1"/>
  <c r="AM4" i="28" s="1"/>
  <c r="AN4" i="28" s="1"/>
  <c r="AO4" i="28" s="1"/>
  <c r="AP4" i="28" s="1"/>
  <c r="AQ4" i="28" s="1"/>
  <c r="AR4" i="28" s="1"/>
  <c r="AS4" i="28" s="1"/>
  <c r="AT4" i="28" s="1"/>
  <c r="AU4" i="28" s="1"/>
  <c r="AV4" i="28" s="1"/>
  <c r="AW4" i="28" s="1"/>
  <c r="AX4" i="28" s="1"/>
  <c r="AY4" i="28" s="1"/>
  <c r="AZ4" i="28" s="1"/>
  <c r="L2" i="28"/>
  <c r="M1" i="28" s="1"/>
  <c r="L81" i="28" l="1"/>
  <c r="M12" i="28"/>
  <c r="N12" i="28" s="1"/>
  <c r="O12" i="28" s="1"/>
  <c r="P12" i="28" s="1"/>
  <c r="Q12" i="28" s="1"/>
  <c r="R12" i="28" s="1"/>
  <c r="S12" i="28" s="1"/>
  <c r="T12" i="28" s="1"/>
  <c r="U12" i="28" s="1"/>
  <c r="V12" i="28" s="1"/>
  <c r="W12" i="28" s="1"/>
  <c r="X12" i="28" s="1"/>
  <c r="Y12" i="28" s="1"/>
  <c r="Z12" i="28" s="1"/>
  <c r="AA12" i="28" s="1"/>
  <c r="AB12" i="28" s="1"/>
  <c r="AC12" i="28" s="1"/>
  <c r="AD12" i="28" s="1"/>
  <c r="AE12" i="28" s="1"/>
  <c r="AF12" i="28" s="1"/>
  <c r="AG12" i="28" s="1"/>
  <c r="AH12" i="28" s="1"/>
  <c r="AI12" i="28" s="1"/>
  <c r="AJ12" i="28" s="1"/>
  <c r="AK12" i="28" s="1"/>
  <c r="AL12" i="28" s="1"/>
  <c r="AM12" i="28" s="1"/>
  <c r="AN12" i="28" s="1"/>
  <c r="AO12" i="28" s="1"/>
  <c r="AP12" i="28" s="1"/>
  <c r="AQ12" i="28" s="1"/>
  <c r="AR12" i="28" s="1"/>
  <c r="AS12" i="28" s="1"/>
  <c r="AT12" i="28" s="1"/>
  <c r="AU12" i="28" s="1"/>
  <c r="AV12" i="28" s="1"/>
  <c r="AW12" i="28" s="1"/>
  <c r="AX12" i="28" s="1"/>
  <c r="AY12" i="28" s="1"/>
  <c r="AZ12" i="28" s="1"/>
  <c r="K78" i="37"/>
  <c r="E78" i="37" s="1"/>
  <c r="K76" i="37"/>
  <c r="E76" i="37" s="1"/>
  <c r="N66" i="37"/>
  <c r="M69" i="37"/>
  <c r="N84" i="37"/>
  <c r="M85" i="37"/>
  <c r="M82" i="37"/>
  <c r="M81" i="37"/>
  <c r="M65" i="37"/>
  <c r="M83" i="37"/>
  <c r="L70" i="37"/>
  <c r="L83" i="28"/>
  <c r="M3" i="28"/>
  <c r="N3" i="28" s="1"/>
  <c r="O66" i="28"/>
  <c r="N69" i="28"/>
  <c r="N85" i="28"/>
  <c r="O26" i="28"/>
  <c r="N84" i="28"/>
  <c r="O59" i="28"/>
  <c r="M14" i="28"/>
  <c r="N14" i="28" s="1"/>
  <c r="O14" i="28" s="1"/>
  <c r="P14" i="28" s="1"/>
  <c r="Q14" i="28" s="1"/>
  <c r="R14" i="28" s="1"/>
  <c r="S14" i="28" s="1"/>
  <c r="T14" i="28" s="1"/>
  <c r="U14" i="28" s="1"/>
  <c r="V14" i="28" s="1"/>
  <c r="W14" i="28" s="1"/>
  <c r="X14" i="28" s="1"/>
  <c r="Y14" i="28" s="1"/>
  <c r="Z14" i="28" s="1"/>
  <c r="AA14" i="28" s="1"/>
  <c r="AB14" i="28" s="1"/>
  <c r="AC14" i="28" s="1"/>
  <c r="AD14" i="28" s="1"/>
  <c r="AE14" i="28" s="1"/>
  <c r="AF14" i="28" s="1"/>
  <c r="AG14" i="28" s="1"/>
  <c r="AH14" i="28" s="1"/>
  <c r="AI14" i="28" s="1"/>
  <c r="AJ14" i="28" s="1"/>
  <c r="AK14" i="28" s="1"/>
  <c r="AL14" i="28" s="1"/>
  <c r="AM14" i="28" s="1"/>
  <c r="AN14" i="28" s="1"/>
  <c r="AO14" i="28" s="1"/>
  <c r="AP14" i="28" s="1"/>
  <c r="AQ14" i="28" s="1"/>
  <c r="AR14" i="28" s="1"/>
  <c r="AS14" i="28" s="1"/>
  <c r="AT14" i="28" s="1"/>
  <c r="AU14" i="28" s="1"/>
  <c r="AV14" i="28" s="1"/>
  <c r="AW14" i="28" s="1"/>
  <c r="AX14" i="28" s="1"/>
  <c r="AY14" i="28" s="1"/>
  <c r="AZ14" i="28" s="1"/>
  <c r="L82" i="28"/>
  <c r="AV44" i="28"/>
  <c r="P67" i="28"/>
  <c r="M2" i="28"/>
  <c r="N1" i="28" s="1"/>
  <c r="L76" i="37" l="1"/>
  <c r="L77" i="37"/>
  <c r="L75" i="37"/>
  <c r="N69" i="37"/>
  <c r="O66" i="37"/>
  <c r="O84" i="37"/>
  <c r="N85" i="37"/>
  <c r="N82" i="37"/>
  <c r="N81" i="37"/>
  <c r="N65" i="37"/>
  <c r="N83" i="37"/>
  <c r="M70" i="37"/>
  <c r="M74" i="37" s="1"/>
  <c r="L78" i="37"/>
  <c r="L73" i="37"/>
  <c r="L74" i="37"/>
  <c r="O69" i="28"/>
  <c r="P66" i="28"/>
  <c r="Q66" i="28" s="1"/>
  <c r="O85" i="28"/>
  <c r="P26" i="28"/>
  <c r="O84" i="28"/>
  <c r="P59" i="28"/>
  <c r="Q67" i="28"/>
  <c r="P69" i="28"/>
  <c r="AW44" i="28"/>
  <c r="R66" i="28"/>
  <c r="N2" i="28"/>
  <c r="O1" i="28" s="1"/>
  <c r="O3" i="28"/>
  <c r="M73" i="37" l="1"/>
  <c r="M75" i="37"/>
  <c r="M76" i="37"/>
  <c r="O69" i="37"/>
  <c r="P66" i="37"/>
  <c r="P84" i="37"/>
  <c r="O85" i="37"/>
  <c r="O82" i="37"/>
  <c r="O81" i="37"/>
  <c r="O65" i="37"/>
  <c r="O83" i="37"/>
  <c r="N70" i="37"/>
  <c r="M78" i="37"/>
  <c r="M77" i="37"/>
  <c r="R67" i="28"/>
  <c r="Q69" i="28"/>
  <c r="P85" i="28"/>
  <c r="Q26" i="28"/>
  <c r="P84" i="28"/>
  <c r="Q59" i="28"/>
  <c r="AX44" i="28"/>
  <c r="S66" i="28"/>
  <c r="O2" i="28"/>
  <c r="P1" i="28" s="1"/>
  <c r="P3" i="28"/>
  <c r="N78" i="37" l="1"/>
  <c r="N75" i="37"/>
  <c r="N76" i="37"/>
  <c r="N77" i="37"/>
  <c r="N73" i="37"/>
  <c r="N74" i="37"/>
  <c r="O70" i="37"/>
  <c r="P69" i="37"/>
  <c r="Q66" i="37"/>
  <c r="Q84" i="37"/>
  <c r="P85" i="37"/>
  <c r="P82" i="37"/>
  <c r="P81" i="37"/>
  <c r="P65" i="37"/>
  <c r="P83" i="37"/>
  <c r="S67" i="28"/>
  <c r="T67" i="28" s="1"/>
  <c r="U67" i="28" s="1"/>
  <c r="V67" i="28" s="1"/>
  <c r="W67" i="28" s="1"/>
  <c r="X67" i="28" s="1"/>
  <c r="Y67" i="28" s="1"/>
  <c r="Z67" i="28" s="1"/>
  <c r="AA67" i="28" s="1"/>
  <c r="AB67" i="28" s="1"/>
  <c r="AC67" i="28" s="1"/>
  <c r="AD67" i="28" s="1"/>
  <c r="AE67" i="28" s="1"/>
  <c r="AF67" i="28" s="1"/>
  <c r="AG67" i="28" s="1"/>
  <c r="AH67" i="28" s="1"/>
  <c r="AI67" i="28" s="1"/>
  <c r="AJ67" i="28" s="1"/>
  <c r="AK67" i="28" s="1"/>
  <c r="AL67" i="28" s="1"/>
  <c r="AM67" i="28" s="1"/>
  <c r="AN67" i="28" s="1"/>
  <c r="AO67" i="28" s="1"/>
  <c r="AP67" i="28" s="1"/>
  <c r="AQ67" i="28" s="1"/>
  <c r="AR67" i="28" s="1"/>
  <c r="AS67" i="28" s="1"/>
  <c r="AT67" i="28" s="1"/>
  <c r="AU67" i="28" s="1"/>
  <c r="AV67" i="28" s="1"/>
  <c r="AW67" i="28" s="1"/>
  <c r="AX67" i="28" s="1"/>
  <c r="AY67" i="28" s="1"/>
  <c r="AZ67" i="28" s="1"/>
  <c r="R69" i="28"/>
  <c r="Q85" i="28"/>
  <c r="R26" i="28"/>
  <c r="Q84" i="28"/>
  <c r="R59" i="28"/>
  <c r="AY44" i="28"/>
  <c r="S69" i="28"/>
  <c r="T66" i="28"/>
  <c r="P2" i="28"/>
  <c r="Q1" i="28" s="1"/>
  <c r="Q3" i="28"/>
  <c r="O78" i="37" l="1"/>
  <c r="O73" i="37"/>
  <c r="O76" i="37"/>
  <c r="O74" i="37"/>
  <c r="O75" i="37"/>
  <c r="O77" i="37"/>
  <c r="Q69" i="37"/>
  <c r="R66" i="37"/>
  <c r="R84" i="37"/>
  <c r="Q85" i="37"/>
  <c r="Q82" i="37"/>
  <c r="Q81" i="37"/>
  <c r="Q83" i="37"/>
  <c r="Q65" i="37"/>
  <c r="P70" i="37"/>
  <c r="R85" i="28"/>
  <c r="S26" i="28"/>
  <c r="R84" i="28"/>
  <c r="S59" i="28"/>
  <c r="AZ44" i="28"/>
  <c r="T69" i="28"/>
  <c r="U66" i="28"/>
  <c r="Q2" i="28"/>
  <c r="R1" i="28" s="1"/>
  <c r="R3" i="28"/>
  <c r="P76" i="37" l="1"/>
  <c r="P75" i="37"/>
  <c r="P77" i="37"/>
  <c r="P78" i="37"/>
  <c r="P73" i="37"/>
  <c r="P74" i="37"/>
  <c r="R69" i="37"/>
  <c r="S66" i="37"/>
  <c r="S84" i="37"/>
  <c r="R85" i="37"/>
  <c r="R82" i="37"/>
  <c r="R81" i="37"/>
  <c r="R65" i="37"/>
  <c r="R83" i="37"/>
  <c r="Q70" i="37"/>
  <c r="S85" i="28"/>
  <c r="T26" i="28"/>
  <c r="S84" i="28"/>
  <c r="T59" i="28"/>
  <c r="U69" i="28"/>
  <c r="V66" i="28"/>
  <c r="R2" i="28"/>
  <c r="S1" i="28" s="1"/>
  <c r="S3" i="28"/>
  <c r="Q77" i="37" l="1"/>
  <c r="Q75" i="37"/>
  <c r="Q74" i="37"/>
  <c r="Q73" i="37"/>
  <c r="T66" i="37"/>
  <c r="S69" i="37"/>
  <c r="T84" i="37"/>
  <c r="S85" i="37"/>
  <c r="S82" i="37"/>
  <c r="S81" i="37"/>
  <c r="S65" i="37"/>
  <c r="S83" i="37"/>
  <c r="R70" i="37"/>
  <c r="Q78" i="37"/>
  <c r="Q76" i="37"/>
  <c r="T85" i="28"/>
  <c r="U26" i="28"/>
  <c r="T84" i="28"/>
  <c r="U59" i="28"/>
  <c r="V69" i="28"/>
  <c r="W66" i="28"/>
  <c r="S2" i="28"/>
  <c r="T1" i="28" s="1"/>
  <c r="T3" i="28"/>
  <c r="R76" i="37" l="1"/>
  <c r="R75" i="37"/>
  <c r="R78" i="37"/>
  <c r="R74" i="37"/>
  <c r="R73" i="37"/>
  <c r="R77" i="37"/>
  <c r="U66" i="37"/>
  <c r="T69" i="37"/>
  <c r="U84" i="37"/>
  <c r="T85" i="37"/>
  <c r="T82" i="37"/>
  <c r="T81" i="37"/>
  <c r="T65" i="37"/>
  <c r="T83" i="37"/>
  <c r="S70" i="37"/>
  <c r="S75" i="37" s="1"/>
  <c r="U85" i="28"/>
  <c r="V26" i="28"/>
  <c r="U84" i="28"/>
  <c r="V59" i="28"/>
  <c r="W69" i="28"/>
  <c r="X66" i="28"/>
  <c r="T2" i="28"/>
  <c r="U1" i="28" s="1"/>
  <c r="U3" i="28"/>
  <c r="S77" i="37" l="1"/>
  <c r="S73" i="37"/>
  <c r="V66" i="37"/>
  <c r="U69" i="37"/>
  <c r="V84" i="37"/>
  <c r="U85" i="37"/>
  <c r="U82" i="37"/>
  <c r="U81" i="37"/>
  <c r="U65" i="37"/>
  <c r="U83" i="37"/>
  <c r="T70" i="37"/>
  <c r="T77" i="37" s="1"/>
  <c r="S78" i="37"/>
  <c r="S74" i="37"/>
  <c r="S76" i="37"/>
  <c r="V85" i="28"/>
  <c r="W26" i="28"/>
  <c r="V84" i="28"/>
  <c r="W59" i="28"/>
  <c r="Y66" i="28"/>
  <c r="X69" i="28"/>
  <c r="U2" i="28"/>
  <c r="V1" i="28" s="1"/>
  <c r="V3" i="28"/>
  <c r="T73" i="37" l="1"/>
  <c r="T75" i="37"/>
  <c r="V69" i="37"/>
  <c r="W66" i="37"/>
  <c r="W84" i="37"/>
  <c r="V85" i="37"/>
  <c r="V82" i="37"/>
  <c r="V81" i="37"/>
  <c r="V83" i="37"/>
  <c r="V65" i="37"/>
  <c r="U70" i="37"/>
  <c r="U73" i="37" s="1"/>
  <c r="T78" i="37"/>
  <c r="T76" i="37"/>
  <c r="T74" i="37"/>
  <c r="W85" i="28"/>
  <c r="X26" i="28"/>
  <c r="W84" i="28"/>
  <c r="X59" i="28"/>
  <c r="Y69" i="28"/>
  <c r="Z66" i="28"/>
  <c r="V2" i="28"/>
  <c r="W1" i="28" s="1"/>
  <c r="W3" i="28"/>
  <c r="U76" i="37" l="1"/>
  <c r="U74" i="37"/>
  <c r="U77" i="37"/>
  <c r="X66" i="37"/>
  <c r="W69" i="37"/>
  <c r="X84" i="37"/>
  <c r="W85" i="37"/>
  <c r="W82" i="37"/>
  <c r="W81" i="37"/>
  <c r="W65" i="37"/>
  <c r="W83" i="37"/>
  <c r="V70" i="37"/>
  <c r="V77" i="37" s="1"/>
  <c r="U78" i="37"/>
  <c r="U75" i="37"/>
  <c r="X85" i="28"/>
  <c r="Y26" i="28"/>
  <c r="X84" i="28"/>
  <c r="Y59" i="28"/>
  <c r="AA66" i="28"/>
  <c r="Z69" i="28"/>
  <c r="W2" i="28"/>
  <c r="X1" i="28" s="1"/>
  <c r="X3" i="28"/>
  <c r="V73" i="37" l="1"/>
  <c r="V76" i="37"/>
  <c r="V78" i="37"/>
  <c r="V74" i="37"/>
  <c r="V75" i="37"/>
  <c r="X69" i="37"/>
  <c r="Y66" i="37"/>
  <c r="Y84" i="37"/>
  <c r="X85" i="37"/>
  <c r="X82" i="37"/>
  <c r="X81" i="37"/>
  <c r="X83" i="37"/>
  <c r="X65" i="37"/>
  <c r="W70" i="37"/>
  <c r="W75" i="37" s="1"/>
  <c r="Y85" i="28"/>
  <c r="Z26" i="28"/>
  <c r="Y84" i="28"/>
  <c r="Z59" i="28"/>
  <c r="AA69" i="28"/>
  <c r="AB66" i="28"/>
  <c r="X2" i="28"/>
  <c r="Y1" i="28" s="1"/>
  <c r="Y3" i="28"/>
  <c r="W73" i="37" l="1"/>
  <c r="W77" i="37"/>
  <c r="Y69" i="37"/>
  <c r="Z66" i="37"/>
  <c r="Z84" i="37"/>
  <c r="Y85" i="37"/>
  <c r="Y82" i="37"/>
  <c r="Y81" i="37"/>
  <c r="Y65" i="37"/>
  <c r="Y83" i="37"/>
  <c r="X70" i="37"/>
  <c r="X76" i="37" s="1"/>
  <c r="W78" i="37"/>
  <c r="W74" i="37"/>
  <c r="W76" i="37"/>
  <c r="Z85" i="28"/>
  <c r="AA26" i="28"/>
  <c r="Z84" i="28"/>
  <c r="AA59" i="28"/>
  <c r="AC66" i="28"/>
  <c r="AB69" i="28"/>
  <c r="Y2" i="28"/>
  <c r="Z1" i="28" s="1"/>
  <c r="Z3" i="28"/>
  <c r="X77" i="37" l="1"/>
  <c r="X75" i="37"/>
  <c r="AA66" i="37"/>
  <c r="Z69" i="37"/>
  <c r="AA84" i="37"/>
  <c r="Z85" i="37"/>
  <c r="Z82" i="37"/>
  <c r="Z81" i="37"/>
  <c r="Z65" i="37"/>
  <c r="Z83" i="37"/>
  <c r="Y70" i="37"/>
  <c r="Y76" i="37" s="1"/>
  <c r="X78" i="37"/>
  <c r="X74" i="37"/>
  <c r="X73" i="37"/>
  <c r="AA85" i="28"/>
  <c r="AB26" i="28"/>
  <c r="AA84" i="28"/>
  <c r="AB59" i="28"/>
  <c r="AC69" i="28"/>
  <c r="AD66" i="28"/>
  <c r="Z2" i="28"/>
  <c r="AA1" i="28" s="1"/>
  <c r="AA3" i="28"/>
  <c r="Y74" i="37" l="1"/>
  <c r="Y77" i="37"/>
  <c r="AB66" i="37"/>
  <c r="AA69" i="37"/>
  <c r="AB84" i="37"/>
  <c r="AA85" i="37"/>
  <c r="AA82" i="37"/>
  <c r="AA81" i="37"/>
  <c r="AA65" i="37"/>
  <c r="AA83" i="37"/>
  <c r="Z70" i="37"/>
  <c r="Y78" i="37"/>
  <c r="Y73" i="37"/>
  <c r="Y75" i="37"/>
  <c r="AB85" i="28"/>
  <c r="AC26" i="28"/>
  <c r="AB84" i="28"/>
  <c r="AC59" i="28"/>
  <c r="AE66" i="28"/>
  <c r="AD69" i="28"/>
  <c r="AA2" i="28"/>
  <c r="AB1" i="28" s="1"/>
  <c r="AB3" i="28"/>
  <c r="Z73" i="37" l="1"/>
  <c r="Z76" i="37"/>
  <c r="Z75" i="37"/>
  <c r="Z74" i="37"/>
  <c r="AB69" i="37"/>
  <c r="AC66" i="37"/>
  <c r="AC84" i="37"/>
  <c r="AB85" i="37"/>
  <c r="AB82" i="37"/>
  <c r="AB81" i="37"/>
  <c r="AB83" i="37"/>
  <c r="AB65" i="37"/>
  <c r="AA70" i="37"/>
  <c r="Z78" i="37"/>
  <c r="Z77" i="37"/>
  <c r="AC85" i="28"/>
  <c r="AD26" i="28"/>
  <c r="AC84" i="28"/>
  <c r="AD59" i="28"/>
  <c r="AE69" i="28"/>
  <c r="AF66" i="28"/>
  <c r="AB2" i="28"/>
  <c r="AC1" i="28" s="1"/>
  <c r="AC3" i="28"/>
  <c r="AA76" i="37" l="1"/>
  <c r="AA75" i="37"/>
  <c r="AA74" i="37"/>
  <c r="AA77" i="37"/>
  <c r="AA78" i="37"/>
  <c r="AA73" i="37"/>
  <c r="AD66" i="37"/>
  <c r="AC69" i="37"/>
  <c r="AD84" i="37"/>
  <c r="AC85" i="37"/>
  <c r="AC82" i="37"/>
  <c r="AC81" i="37"/>
  <c r="AC83" i="37"/>
  <c r="AC65" i="37"/>
  <c r="AB70" i="37"/>
  <c r="AB75" i="37" s="1"/>
  <c r="AD85" i="28"/>
  <c r="AE26" i="28"/>
  <c r="AD84" i="28"/>
  <c r="AE59" i="28"/>
  <c r="AG66" i="28"/>
  <c r="AF69" i="28"/>
  <c r="AC2" i="28"/>
  <c r="AD1" i="28" s="1"/>
  <c r="AD3" i="28"/>
  <c r="AB76" i="37" l="1"/>
  <c r="AB73" i="37"/>
  <c r="AB74" i="37"/>
  <c r="AE66" i="37"/>
  <c r="AD69" i="37"/>
  <c r="AE84" i="37"/>
  <c r="AD85" i="37"/>
  <c r="AD82" i="37"/>
  <c r="AD81" i="37"/>
  <c r="AD83" i="37"/>
  <c r="AD65" i="37"/>
  <c r="AC70" i="37"/>
  <c r="AB78" i="37"/>
  <c r="AB77" i="37"/>
  <c r="AE85" i="28"/>
  <c r="AF26" i="28"/>
  <c r="AE84" i="28"/>
  <c r="AF59" i="28"/>
  <c r="AG69" i="28"/>
  <c r="AH66" i="28"/>
  <c r="AD2" i="28"/>
  <c r="AE1" i="28" s="1"/>
  <c r="E29" i="28" s="1" a="1"/>
  <c r="AE3" i="28"/>
  <c r="AC73" i="37" l="1"/>
  <c r="AC76" i="37"/>
  <c r="AC75" i="37"/>
  <c r="AE69" i="37"/>
  <c r="AF66" i="37"/>
  <c r="AF84" i="37"/>
  <c r="AE85" i="37"/>
  <c r="AE82" i="37"/>
  <c r="AE81" i="37"/>
  <c r="AE83" i="37"/>
  <c r="AE65" i="37"/>
  <c r="AD70" i="37"/>
  <c r="AC78" i="37"/>
  <c r="AC77" i="37"/>
  <c r="AC74" i="37"/>
  <c r="AF85" i="28"/>
  <c r="AG26" i="28"/>
  <c r="AF84" i="28"/>
  <c r="AG59" i="28"/>
  <c r="AI66" i="28"/>
  <c r="AH69" i="28"/>
  <c r="E24" i="28" a="1"/>
  <c r="E28" i="28" a="1"/>
  <c r="E32" i="28" a="1"/>
  <c r="E36" i="28" a="1"/>
  <c r="E39" i="28" a="1"/>
  <c r="E42" i="28" a="1"/>
  <c r="E45" i="28" a="1"/>
  <c r="E50" i="28" a="1"/>
  <c r="E52" i="28" a="1"/>
  <c r="E56" i="28" a="1"/>
  <c r="E60" i="28" a="1"/>
  <c r="E63" i="28" a="1"/>
  <c r="E21" i="28" a="1"/>
  <c r="E26" i="28" a="1"/>
  <c r="E31" i="28" a="1"/>
  <c r="E35" i="28" a="1"/>
  <c r="E40" i="28" a="1"/>
  <c r="E44" i="28" a="1"/>
  <c r="E48" i="28" a="1"/>
  <c r="E51" i="28" a="1"/>
  <c r="E54" i="28" a="1"/>
  <c r="E59" i="28" a="1"/>
  <c r="E64" i="28" a="1"/>
  <c r="E23" i="28" a="1"/>
  <c r="E25" i="28" a="1"/>
  <c r="E30" i="28" a="1"/>
  <c r="E34" i="28" a="1"/>
  <c r="E38" i="28" a="1"/>
  <c r="E41" i="28" a="1"/>
  <c r="E46" i="28" a="1"/>
  <c r="E49" i="28" a="1"/>
  <c r="E53" i="28" a="1"/>
  <c r="E57" i="28" a="1"/>
  <c r="E61" i="28" a="1"/>
  <c r="E22" i="28" a="1"/>
  <c r="E27" i="28" a="1"/>
  <c r="E33" i="28" a="1"/>
  <c r="E37" i="28" a="1"/>
  <c r="E43" i="28" a="1"/>
  <c r="E47" i="28" a="1"/>
  <c r="E55" i="28" a="1"/>
  <c r="E58" i="28" a="1"/>
  <c r="E62" i="28" a="1"/>
  <c r="E19" i="28" a="1"/>
  <c r="E20" i="28" a="1"/>
  <c r="E16" i="28" a="1"/>
  <c r="E18" i="28" a="1"/>
  <c r="E17" i="28" a="1"/>
  <c r="I3" i="28"/>
  <c r="E8" i="28" a="1"/>
  <c r="I13" i="28"/>
  <c r="E4" i="28" a="1"/>
  <c r="E3" i="28" a="1"/>
  <c r="E10" i="28" a="1"/>
  <c r="E15" i="28" a="1"/>
  <c r="E9" i="28" a="1"/>
  <c r="I11" i="28"/>
  <c r="I56" i="28"/>
  <c r="E11" i="28" a="1"/>
  <c r="E6" i="28" a="1"/>
  <c r="E13" i="28" a="1"/>
  <c r="E5" i="28" a="1"/>
  <c r="I18" i="28"/>
  <c r="I22" i="28"/>
  <c r="I35" i="28"/>
  <c r="I41" i="28"/>
  <c r="I48" i="28"/>
  <c r="I53" i="28"/>
  <c r="I58" i="28"/>
  <c r="I64" i="28"/>
  <c r="I19" i="28"/>
  <c r="I24" i="28"/>
  <c r="I28" i="28"/>
  <c r="I34" i="28"/>
  <c r="I40" i="28"/>
  <c r="I45" i="28"/>
  <c r="I51" i="28"/>
  <c r="I54" i="28"/>
  <c r="I60" i="28"/>
  <c r="I16" i="28"/>
  <c r="I25" i="28"/>
  <c r="I30" i="28"/>
  <c r="I36" i="28"/>
  <c r="I42" i="28"/>
  <c r="I47" i="28"/>
  <c r="I52" i="28"/>
  <c r="I59" i="28"/>
  <c r="I17" i="28"/>
  <c r="I23" i="28"/>
  <c r="I32" i="28"/>
  <c r="I38" i="28"/>
  <c r="I43" i="28"/>
  <c r="I62" i="28"/>
  <c r="I20" i="28"/>
  <c r="I26" i="28"/>
  <c r="I33" i="28"/>
  <c r="I39" i="28"/>
  <c r="I46" i="28"/>
  <c r="I49" i="28"/>
  <c r="I55" i="28"/>
  <c r="I61" i="28"/>
  <c r="I21" i="28"/>
  <c r="I27" i="28"/>
  <c r="I31" i="28"/>
  <c r="I37" i="28"/>
  <c r="I44" i="28"/>
  <c r="I50" i="28"/>
  <c r="I57" i="28"/>
  <c r="I63" i="28"/>
  <c r="I9" i="28"/>
  <c r="I10" i="28"/>
  <c r="I8" i="28"/>
  <c r="I6" i="28"/>
  <c r="I4" i="28"/>
  <c r="I15" i="28"/>
  <c r="I5" i="28"/>
  <c r="AE2" i="28"/>
  <c r="AF1" i="28" s="1"/>
  <c r="AF3" i="28"/>
  <c r="AD77" i="37" l="1"/>
  <c r="AD74" i="37"/>
  <c r="AD75" i="37"/>
  <c r="AF69" i="37"/>
  <c r="AG66" i="37"/>
  <c r="AG84" i="37"/>
  <c r="AF85" i="37"/>
  <c r="AF82" i="37"/>
  <c r="AF81" i="37"/>
  <c r="AF65" i="37"/>
  <c r="AF83" i="37"/>
  <c r="AE70" i="37"/>
  <c r="AD78" i="37"/>
  <c r="AD73" i="37"/>
  <c r="AD76" i="37"/>
  <c r="AG85" i="28"/>
  <c r="AH26" i="28"/>
  <c r="AG84" i="28"/>
  <c r="AH59" i="28"/>
  <c r="AI69" i="28"/>
  <c r="AJ66" i="28"/>
  <c r="AF2" i="28"/>
  <c r="AG1" i="28" s="1"/>
  <c r="AG3" i="28"/>
  <c r="AE75" i="37" l="1"/>
  <c r="AE76" i="37"/>
  <c r="AE73" i="37"/>
  <c r="AE74" i="37"/>
  <c r="AH66" i="37"/>
  <c r="AG69" i="37"/>
  <c r="AH84" i="37"/>
  <c r="AG85" i="37"/>
  <c r="AG82" i="37"/>
  <c r="AG81" i="37"/>
  <c r="AG65" i="37"/>
  <c r="AG83" i="37"/>
  <c r="AF70" i="37"/>
  <c r="AE78" i="37"/>
  <c r="AE77" i="37"/>
  <c r="AH85" i="28"/>
  <c r="AI26" i="28"/>
  <c r="AH84" i="28"/>
  <c r="AI59" i="28"/>
  <c r="AJ69" i="28"/>
  <c r="AK66" i="28"/>
  <c r="AG2" i="28"/>
  <c r="AH1" i="28" s="1"/>
  <c r="AH3" i="28"/>
  <c r="AF76" i="37" l="1"/>
  <c r="AF73" i="37"/>
  <c r="AF74" i="37"/>
  <c r="AG70" i="37"/>
  <c r="AG78" i="37" s="1"/>
  <c r="AF78" i="37"/>
  <c r="AF75" i="37"/>
  <c r="AF77" i="37"/>
  <c r="AH69" i="37"/>
  <c r="AI66" i="37"/>
  <c r="AI84" i="37"/>
  <c r="AH85" i="37"/>
  <c r="AH82" i="37"/>
  <c r="AH81" i="37"/>
  <c r="AH65" i="37"/>
  <c r="AH83" i="37"/>
  <c r="AG74" i="37"/>
  <c r="AG76" i="37"/>
  <c r="AG73" i="37"/>
  <c r="AG75" i="37"/>
  <c r="AG77" i="37"/>
  <c r="AI85" i="28"/>
  <c r="AJ26" i="28"/>
  <c r="AI84" i="28"/>
  <c r="AJ59" i="28"/>
  <c r="AK69" i="28"/>
  <c r="AL66" i="28"/>
  <c r="AH2" i="28"/>
  <c r="AI1" i="28" s="1"/>
  <c r="AI3" i="28"/>
  <c r="AJ66" i="37" l="1"/>
  <c r="AI69" i="37"/>
  <c r="AJ84" i="37"/>
  <c r="AI85" i="37"/>
  <c r="AI82" i="37"/>
  <c r="AI81" i="37"/>
  <c r="AI65" i="37"/>
  <c r="AI83" i="37"/>
  <c r="AH70" i="37"/>
  <c r="AJ85" i="28"/>
  <c r="AK26" i="28"/>
  <c r="AJ84" i="28"/>
  <c r="AK59" i="28"/>
  <c r="AM66" i="28"/>
  <c r="AL69" i="28"/>
  <c r="AI2" i="28"/>
  <c r="AJ1" i="28" s="1"/>
  <c r="AJ3" i="28"/>
  <c r="AH73" i="37" l="1"/>
  <c r="AH77" i="37"/>
  <c r="AH76" i="37"/>
  <c r="AK66" i="37"/>
  <c r="AJ69" i="37"/>
  <c r="AK84" i="37"/>
  <c r="AJ85" i="37"/>
  <c r="AJ82" i="37"/>
  <c r="AJ81" i="37"/>
  <c r="AJ65" i="37"/>
  <c r="AJ83" i="37"/>
  <c r="AI70" i="37"/>
  <c r="AI75" i="37" s="1"/>
  <c r="AH78" i="37"/>
  <c r="AH75" i="37"/>
  <c r="AH74" i="37"/>
  <c r="AL26" i="28"/>
  <c r="AK85" i="28"/>
  <c r="AK84" i="28"/>
  <c r="AL59" i="28"/>
  <c r="AM69" i="28"/>
  <c r="AN66" i="28"/>
  <c r="AJ2" i="28"/>
  <c r="AK1" i="28" s="1"/>
  <c r="AK3" i="28"/>
  <c r="AI76" i="37" l="1"/>
  <c r="AI73" i="37"/>
  <c r="AJ70" i="37"/>
  <c r="AL66" i="37"/>
  <c r="AK69" i="37"/>
  <c r="AL84" i="37"/>
  <c r="AK85" i="37"/>
  <c r="AK82" i="37"/>
  <c r="AK81" i="37"/>
  <c r="AK83" i="37"/>
  <c r="AK65" i="37"/>
  <c r="AI78" i="37"/>
  <c r="AI74" i="37"/>
  <c r="AI77" i="37"/>
  <c r="AL85" i="28"/>
  <c r="AM26" i="28"/>
  <c r="AL84" i="28"/>
  <c r="AM59" i="28"/>
  <c r="AO66" i="28"/>
  <c r="AN69" i="28"/>
  <c r="AK2" i="28"/>
  <c r="AL1" i="28" s="1"/>
  <c r="AL3" i="28"/>
  <c r="AJ76" i="37" l="1"/>
  <c r="AJ73" i="37"/>
  <c r="AJ78" i="37"/>
  <c r="AJ74" i="37"/>
  <c r="AJ75" i="37"/>
  <c r="AJ77" i="37"/>
  <c r="AL69" i="37"/>
  <c r="AM66" i="37"/>
  <c r="AM84" i="37"/>
  <c r="AL85" i="37"/>
  <c r="AL82" i="37"/>
  <c r="AL81" i="37"/>
  <c r="AL83" i="37"/>
  <c r="AL65" i="37"/>
  <c r="AK70" i="37"/>
  <c r="AM85" i="28"/>
  <c r="AN26" i="28"/>
  <c r="AM84" i="28"/>
  <c r="AN59" i="28"/>
  <c r="AO69" i="28"/>
  <c r="AP66" i="28"/>
  <c r="AL2" i="28"/>
  <c r="AM1" i="28" s="1"/>
  <c r="AM3" i="28"/>
  <c r="AK74" i="37" l="1"/>
  <c r="AK76" i="37"/>
  <c r="AK73" i="37"/>
  <c r="AK75" i="37"/>
  <c r="AM69" i="37"/>
  <c r="AN66" i="37"/>
  <c r="AN84" i="37"/>
  <c r="AM85" i="37"/>
  <c r="AM82" i="37"/>
  <c r="AM81" i="37"/>
  <c r="AM83" i="37"/>
  <c r="AM65" i="37"/>
  <c r="AL70" i="37"/>
  <c r="AL73" i="37" s="1"/>
  <c r="AK78" i="37"/>
  <c r="AK77" i="37"/>
  <c r="AN85" i="28"/>
  <c r="AO26" i="28"/>
  <c r="AN84" i="28"/>
  <c r="AO59" i="28"/>
  <c r="AQ66" i="28"/>
  <c r="AP69" i="28"/>
  <c r="AM2" i="28"/>
  <c r="AN1" i="28" s="1"/>
  <c r="AN3" i="28"/>
  <c r="AL78" i="37" l="1"/>
  <c r="AL75" i="37"/>
  <c r="AL76" i="37"/>
  <c r="AL77" i="37"/>
  <c r="AL74" i="37"/>
  <c r="AO66" i="37"/>
  <c r="AN69" i="37"/>
  <c r="AO84" i="37"/>
  <c r="AN85" i="37"/>
  <c r="AN82" i="37"/>
  <c r="AN81" i="37"/>
  <c r="AN65" i="37"/>
  <c r="AN83" i="37"/>
  <c r="AM70" i="37"/>
  <c r="AO85" i="28"/>
  <c r="AP26" i="28"/>
  <c r="AO84" i="28"/>
  <c r="AP59" i="28"/>
  <c r="AQ69" i="28"/>
  <c r="AR66" i="28"/>
  <c r="AN2" i="28"/>
  <c r="AO1" i="28" s="1"/>
  <c r="AO3" i="28"/>
  <c r="AM75" i="37" l="1"/>
  <c r="AM77" i="37"/>
  <c r="AM73" i="37"/>
  <c r="AM74" i="37"/>
  <c r="AP66" i="37"/>
  <c r="AO69" i="37"/>
  <c r="AP84" i="37"/>
  <c r="AO85" i="37"/>
  <c r="AO82" i="37"/>
  <c r="AO81" i="37"/>
  <c r="AO83" i="37"/>
  <c r="AO65" i="37"/>
  <c r="AN70" i="37"/>
  <c r="AM78" i="37"/>
  <c r="AM76" i="37"/>
  <c r="AP85" i="28"/>
  <c r="AQ26" i="28"/>
  <c r="AP84" i="28"/>
  <c r="AQ59" i="28"/>
  <c r="AR69" i="28"/>
  <c r="AS66" i="28"/>
  <c r="AO2" i="28"/>
  <c r="AP1" i="28" s="1"/>
  <c r="AP3" i="28"/>
  <c r="AN73" i="37" l="1"/>
  <c r="AN77" i="37"/>
  <c r="AN75" i="37"/>
  <c r="AN74" i="37"/>
  <c r="AN78" i="37"/>
  <c r="AN76" i="37"/>
  <c r="AQ66" i="37"/>
  <c r="AP69" i="37"/>
  <c r="AQ84" i="37"/>
  <c r="AP85" i="37"/>
  <c r="AP82" i="37"/>
  <c r="AP81" i="37"/>
  <c r="AP83" i="37"/>
  <c r="AP65" i="37"/>
  <c r="AO70" i="37"/>
  <c r="AQ85" i="28"/>
  <c r="AR26" i="28"/>
  <c r="AQ84" i="28"/>
  <c r="AR59" i="28"/>
  <c r="AT66" i="28"/>
  <c r="AS69" i="28"/>
  <c r="AP2" i="28"/>
  <c r="AQ1" i="28" s="1"/>
  <c r="AQ3" i="28"/>
  <c r="AO76" i="37" l="1"/>
  <c r="AO77" i="37"/>
  <c r="AO73" i="37"/>
  <c r="AQ69" i="37"/>
  <c r="AR66" i="37"/>
  <c r="AR84" i="37"/>
  <c r="AQ85" i="37"/>
  <c r="AQ82" i="37"/>
  <c r="AQ81" i="37"/>
  <c r="AQ83" i="37"/>
  <c r="AQ65" i="37"/>
  <c r="AP70" i="37"/>
  <c r="AO78" i="37"/>
  <c r="AO75" i="37"/>
  <c r="AO74" i="37"/>
  <c r="AR85" i="28"/>
  <c r="AS26" i="28"/>
  <c r="AR84" i="28"/>
  <c r="AS59" i="28"/>
  <c r="AT69" i="28"/>
  <c r="AU66" i="28"/>
  <c r="AQ2" i="28"/>
  <c r="AR1" i="28" s="1"/>
  <c r="AR3" i="28"/>
  <c r="AP74" i="37" l="1"/>
  <c r="AP77" i="37"/>
  <c r="AP75" i="37"/>
  <c r="AP73" i="37"/>
  <c r="AR69" i="37"/>
  <c r="AS66" i="37"/>
  <c r="AS84" i="37"/>
  <c r="AR85" i="37"/>
  <c r="AR82" i="37"/>
  <c r="AR81" i="37"/>
  <c r="AR65" i="37"/>
  <c r="AR83" i="37"/>
  <c r="AQ70" i="37"/>
  <c r="AP78" i="37"/>
  <c r="AP76" i="37"/>
  <c r="AS85" i="28"/>
  <c r="AT26" i="28"/>
  <c r="AS84" i="28"/>
  <c r="AT59" i="28"/>
  <c r="AV66" i="28"/>
  <c r="AU69" i="28"/>
  <c r="AR2" i="28"/>
  <c r="AS1" i="28" s="1"/>
  <c r="AS3" i="28"/>
  <c r="AQ73" i="37" l="1"/>
  <c r="AQ77" i="37"/>
  <c r="AS69" i="37"/>
  <c r="AT66" i="37"/>
  <c r="AT84" i="37"/>
  <c r="AS85" i="37"/>
  <c r="AS82" i="37"/>
  <c r="AS81" i="37"/>
  <c r="AS83" i="37"/>
  <c r="AS65" i="37"/>
  <c r="AR70" i="37"/>
  <c r="AR77" i="37" s="1"/>
  <c r="AQ78" i="37"/>
  <c r="AQ75" i="37"/>
  <c r="AQ76" i="37"/>
  <c r="AQ74" i="37"/>
  <c r="AT85" i="28"/>
  <c r="AU26" i="28"/>
  <c r="AT84" i="28"/>
  <c r="AU59" i="28"/>
  <c r="AV69" i="28"/>
  <c r="AW66" i="28"/>
  <c r="AS2" i="28"/>
  <c r="AT1" i="28" s="1"/>
  <c r="AT3" i="28"/>
  <c r="AR76" i="37" l="1"/>
  <c r="AR73" i="37"/>
  <c r="AU66" i="37"/>
  <c r="AT69" i="37"/>
  <c r="AU84" i="37"/>
  <c r="AT85" i="37"/>
  <c r="AT82" i="37"/>
  <c r="AT81" i="37"/>
  <c r="AT83" i="37"/>
  <c r="AT65" i="37"/>
  <c r="AS70" i="37"/>
  <c r="AS74" i="37" s="1"/>
  <c r="AR78" i="37"/>
  <c r="AR74" i="37"/>
  <c r="AR75" i="37"/>
  <c r="AU85" i="28"/>
  <c r="AV26" i="28"/>
  <c r="AU84" i="28"/>
  <c r="AV59" i="28"/>
  <c r="AW69" i="28"/>
  <c r="AX66" i="28"/>
  <c r="AT2" i="28"/>
  <c r="AU1" i="28" s="1"/>
  <c r="AU3" i="28"/>
  <c r="AS75" i="37" l="1"/>
  <c r="AS77" i="37"/>
  <c r="AU69" i="37"/>
  <c r="AV66" i="37"/>
  <c r="AV84" i="37"/>
  <c r="AU85" i="37"/>
  <c r="AU82" i="37"/>
  <c r="AU81" i="37"/>
  <c r="AU83" i="37"/>
  <c r="AU65" i="37"/>
  <c r="AT70" i="37"/>
  <c r="AS78" i="37"/>
  <c r="AS76" i="37"/>
  <c r="AS73" i="37"/>
  <c r="AV85" i="28"/>
  <c r="AW26" i="28"/>
  <c r="AV84" i="28"/>
  <c r="AW59" i="28"/>
  <c r="AY66" i="28"/>
  <c r="AX69" i="28"/>
  <c r="AU2" i="28"/>
  <c r="AV1" i="28" s="1"/>
  <c r="AV3" i="28"/>
  <c r="AT75" i="37" l="1"/>
  <c r="AT77" i="37"/>
  <c r="AT76" i="37"/>
  <c r="AT73" i="37"/>
  <c r="AV69" i="37"/>
  <c r="AW66" i="37"/>
  <c r="AW84" i="37"/>
  <c r="AV85" i="37"/>
  <c r="AV82" i="37"/>
  <c r="AV81" i="37"/>
  <c r="AV83" i="37"/>
  <c r="AV65" i="37"/>
  <c r="AU70" i="37"/>
  <c r="AU76" i="37" s="1"/>
  <c r="AT78" i="37"/>
  <c r="AT74" i="37"/>
  <c r="AW85" i="28"/>
  <c r="AX26" i="28"/>
  <c r="AW84" i="28"/>
  <c r="AX59" i="28"/>
  <c r="AY69" i="28"/>
  <c r="AZ66" i="28"/>
  <c r="AZ69" i="28" s="1"/>
  <c r="AV2" i="28"/>
  <c r="AW1" i="28" s="1"/>
  <c r="AW3" i="28"/>
  <c r="AU77" i="37" l="1"/>
  <c r="AU73" i="37"/>
  <c r="AU74" i="37"/>
  <c r="AX66" i="37"/>
  <c r="AW69" i="37"/>
  <c r="AX84" i="37"/>
  <c r="AW85" i="37"/>
  <c r="AW82" i="37"/>
  <c r="AW81" i="37"/>
  <c r="AW65" i="37"/>
  <c r="AW83" i="37"/>
  <c r="AV70" i="37"/>
  <c r="AV74" i="37" s="1"/>
  <c r="AU78" i="37"/>
  <c r="AU75" i="37"/>
  <c r="AX85" i="28"/>
  <c r="AY26" i="28"/>
  <c r="AX84" i="28"/>
  <c r="AY59" i="28"/>
  <c r="AW2" i="28"/>
  <c r="AX1" i="28" s="1"/>
  <c r="AX3" i="28"/>
  <c r="AV73" i="37" l="1"/>
  <c r="AV75" i="37"/>
  <c r="AV76" i="37"/>
  <c r="AY66" i="37"/>
  <c r="AX69" i="37"/>
  <c r="AZ84" i="37"/>
  <c r="AY84" i="37"/>
  <c r="AX85" i="37"/>
  <c r="AX82" i="37"/>
  <c r="AX81" i="37"/>
  <c r="AX83" i="37"/>
  <c r="AX65" i="37"/>
  <c r="AW70" i="37"/>
  <c r="AW73" i="37" s="1"/>
  <c r="AV78" i="37"/>
  <c r="AV77" i="37"/>
  <c r="AY85" i="28"/>
  <c r="AZ26" i="28"/>
  <c r="AZ85" i="28" s="1"/>
  <c r="AY84" i="28"/>
  <c r="AZ59" i="28"/>
  <c r="AZ84" i="28" s="1"/>
  <c r="AX2" i="28"/>
  <c r="AY1" i="28" s="1"/>
  <c r="AY3" i="28"/>
  <c r="AW76" i="37" l="1"/>
  <c r="AW77" i="37"/>
  <c r="AZ66" i="37"/>
  <c r="AZ69" i="37" s="1"/>
  <c r="AY69" i="37"/>
  <c r="AZ85" i="37"/>
  <c r="AY85" i="37"/>
  <c r="AZ82" i="37"/>
  <c r="AY82" i="37"/>
  <c r="AZ81" i="37"/>
  <c r="AY81" i="37"/>
  <c r="AY65" i="37"/>
  <c r="AY83" i="37"/>
  <c r="AX70" i="37"/>
  <c r="AX73" i="37" s="1"/>
  <c r="AW78" i="37"/>
  <c r="AW74" i="37"/>
  <c r="AW75" i="37"/>
  <c r="AY2" i="28"/>
  <c r="AZ1" i="28" s="1"/>
  <c r="AZ2" i="28" s="1"/>
  <c r="AZ3" i="28"/>
  <c r="AX77" i="37" l="1"/>
  <c r="AX76" i="37"/>
  <c r="AY70" i="37"/>
  <c r="AY77" i="37" s="1"/>
  <c r="AX78" i="37"/>
  <c r="AX74" i="37"/>
  <c r="AX75" i="37"/>
  <c r="AZ65" i="37"/>
  <c r="AZ83" i="37"/>
  <c r="AY78" i="37" l="1"/>
  <c r="AY74" i="37"/>
  <c r="AY73" i="37"/>
  <c r="AY75" i="37"/>
  <c r="AY76" i="37"/>
  <c r="AZ70" i="37"/>
  <c r="AZ77" i="37" s="1"/>
  <c r="M7" i="28"/>
  <c r="AZ78" i="37" l="1"/>
  <c r="AZ74" i="37"/>
  <c r="AZ75" i="37"/>
  <c r="AZ73" i="37"/>
  <c r="AZ76" i="37"/>
  <c r="N7" i="28"/>
  <c r="M83" i="28"/>
  <c r="N83" i="28" l="1"/>
  <c r="O7" i="28"/>
  <c r="O83" i="28" l="1"/>
  <c r="P7" i="28"/>
  <c r="P83" i="28" l="1"/>
  <c r="Q7" i="28"/>
  <c r="Q83" i="28" l="1"/>
  <c r="R7" i="28"/>
  <c r="R83" i="28" l="1"/>
  <c r="S7" i="28"/>
  <c r="S83" i="28" l="1"/>
  <c r="T7" i="28"/>
  <c r="T83" i="28" l="1"/>
  <c r="U7" i="28"/>
  <c r="U83" i="28" l="1"/>
  <c r="V7" i="28"/>
  <c r="V83" i="28" l="1"/>
  <c r="W7" i="28"/>
  <c r="X7" i="28" l="1"/>
  <c r="W83" i="28"/>
  <c r="Y7" i="28" l="1"/>
  <c r="X83" i="28"/>
  <c r="Z7" i="28" l="1"/>
  <c r="Y83" i="28"/>
  <c r="AA7" i="28" l="1"/>
  <c r="Z83" i="28"/>
  <c r="AB7" i="28" l="1"/>
  <c r="AA83" i="28"/>
  <c r="AC7" i="28" l="1"/>
  <c r="AB83" i="28"/>
  <c r="AD7" i="28" l="1"/>
  <c r="AC83" i="28"/>
  <c r="AE7" i="28" l="1"/>
  <c r="AD83" i="28"/>
  <c r="AF7" i="28" l="1"/>
  <c r="AE83" i="28"/>
  <c r="AG7" i="28" l="1"/>
  <c r="AF83" i="28"/>
  <c r="AH7" i="28" l="1"/>
  <c r="AG83" i="28"/>
  <c r="AI7" i="28" l="1"/>
  <c r="AH83" i="28"/>
  <c r="AJ7" i="28" l="1"/>
  <c r="AI83" i="28"/>
  <c r="AK7" i="28" l="1"/>
  <c r="AJ83" i="28"/>
  <c r="AL7" i="28" l="1"/>
  <c r="AK83" i="28"/>
  <c r="AM7" i="28" l="1"/>
  <c r="AL83" i="28"/>
  <c r="AN7" i="28" l="1"/>
  <c r="AM83" i="28"/>
  <c r="AO7" i="28" l="1"/>
  <c r="AN83" i="28"/>
  <c r="AP7" i="28" l="1"/>
  <c r="AO83" i="28"/>
  <c r="AQ7" i="28" l="1"/>
  <c r="AP83" i="28"/>
  <c r="AR7" i="28" l="1"/>
  <c r="AQ83" i="28"/>
  <c r="E7" i="28" a="1"/>
  <c r="I7" i="28"/>
  <c r="E14" i="28" a="1"/>
  <c r="M82" i="28"/>
  <c r="AS7" i="28" l="1"/>
  <c r="AR83" i="28"/>
  <c r="N82" i="28"/>
  <c r="AT7" i="28" l="1"/>
  <c r="AS83" i="28"/>
  <c r="O82" i="28"/>
  <c r="AU7" i="28" l="1"/>
  <c r="AT83" i="28"/>
  <c r="P82" i="28"/>
  <c r="AV7" i="28" l="1"/>
  <c r="AU83" i="28"/>
  <c r="Q82" i="28"/>
  <c r="AW7" i="28" l="1"/>
  <c r="AV83" i="28"/>
  <c r="R82" i="28"/>
  <c r="AX7" i="28" l="1"/>
  <c r="AW83" i="28"/>
  <c r="S82" i="28"/>
  <c r="AY7" i="28" l="1"/>
  <c r="AX83" i="28"/>
  <c r="T82" i="28"/>
  <c r="AZ7" i="28" l="1"/>
  <c r="AZ83" i="28" s="1"/>
  <c r="AY83" i="28"/>
  <c r="U82" i="28"/>
  <c r="V82" i="28" l="1"/>
  <c r="W82" i="28" l="1"/>
  <c r="X82" i="28" l="1"/>
  <c r="Y82" i="28" l="1"/>
  <c r="Z82" i="28" l="1"/>
  <c r="AA82" i="28" l="1"/>
  <c r="AB82" i="28" l="1"/>
  <c r="AC82" i="28" l="1"/>
  <c r="AD82" i="28" l="1"/>
  <c r="AE82" i="28" l="1"/>
  <c r="AF82" i="28" l="1"/>
  <c r="AG82" i="28" l="1"/>
  <c r="AH82" i="28" l="1"/>
  <c r="AI82" i="28" l="1"/>
  <c r="AJ82" i="28" l="1"/>
  <c r="AK82" i="28" l="1"/>
  <c r="AL82" i="28" l="1"/>
  <c r="AM82" i="28" l="1"/>
  <c r="AN82" i="28" l="1"/>
  <c r="AO82" i="28" l="1"/>
  <c r="AP82" i="28" l="1"/>
  <c r="AQ82" i="28" l="1"/>
  <c r="AR82" i="28" l="1"/>
  <c r="AS82" i="28" l="1"/>
  <c r="AT82" i="28" l="1"/>
  <c r="AU82" i="28" l="1"/>
  <c r="AV82" i="28" l="1"/>
  <c r="AW82" i="28" l="1"/>
  <c r="AX82" i="28" l="1"/>
  <c r="AY82" i="28" l="1"/>
  <c r="AZ82" i="28" l="1"/>
  <c r="E12" i="28" a="1"/>
  <c r="M81" i="28"/>
  <c r="L65" i="28"/>
  <c r="K65" i="28"/>
  <c r="M65" i="28" l="1"/>
  <c r="M70" i="28" s="1"/>
  <c r="M78" i="28" s="1"/>
  <c r="N81" i="28"/>
  <c r="K70" i="28"/>
  <c r="K74" i="28" s="1"/>
  <c r="E74" i="28" s="1"/>
  <c r="L70" i="28"/>
  <c r="L76" i="28" l="1"/>
  <c r="L77" i="28"/>
  <c r="K76" i="28"/>
  <c r="E76" i="28" s="1"/>
  <c r="K77" i="28"/>
  <c r="E77" i="28" s="1"/>
  <c r="M73" i="28"/>
  <c r="M74" i="28"/>
  <c r="M76" i="28"/>
  <c r="M77" i="28"/>
  <c r="M75" i="28"/>
  <c r="K75" i="28"/>
  <c r="E75" i="28" s="1"/>
  <c r="K73" i="28"/>
  <c r="E73" i="28" s="1"/>
  <c r="K78" i="28"/>
  <c r="E78" i="28" s="1"/>
  <c r="L73" i="28"/>
  <c r="L75" i="28"/>
  <c r="L74" i="28"/>
  <c r="L78" i="28"/>
  <c r="O81" i="28"/>
  <c r="N65" i="28"/>
  <c r="P81" i="28" l="1"/>
  <c r="O65" i="28"/>
  <c r="N70" i="28"/>
  <c r="N75" i="28" s="1"/>
  <c r="N73" i="28" l="1"/>
  <c r="N77" i="28"/>
  <c r="N76" i="28"/>
  <c r="N74" i="28"/>
  <c r="N78" i="28"/>
  <c r="Q81" i="28"/>
  <c r="P65" i="28"/>
  <c r="O70" i="28"/>
  <c r="O75" i="28" s="1"/>
  <c r="O74" i="28" l="1"/>
  <c r="O76" i="28"/>
  <c r="O77" i="28"/>
  <c r="O73" i="28"/>
  <c r="O78" i="28"/>
  <c r="R81" i="28"/>
  <c r="Q65" i="28"/>
  <c r="P70" i="28"/>
  <c r="P74" i="28" s="1"/>
  <c r="P78" i="28" l="1"/>
  <c r="P73" i="28"/>
  <c r="P76" i="28"/>
  <c r="P75" i="28"/>
  <c r="P77" i="28"/>
  <c r="S81" i="28"/>
  <c r="R65" i="28"/>
  <c r="Q70" i="28"/>
  <c r="Q73" i="28" l="1"/>
  <c r="Q75" i="28"/>
  <c r="Q76" i="28"/>
  <c r="Q77" i="28"/>
  <c r="Q74" i="28"/>
  <c r="Q78" i="28"/>
  <c r="T81" i="28"/>
  <c r="S65" i="28"/>
  <c r="R70" i="28"/>
  <c r="R74" i="28" l="1"/>
  <c r="R75" i="28"/>
  <c r="R76" i="28"/>
  <c r="R77" i="28"/>
  <c r="R78" i="28"/>
  <c r="R73" i="28"/>
  <c r="U81" i="28"/>
  <c r="T65" i="28"/>
  <c r="S70" i="28"/>
  <c r="S77" i="28" s="1"/>
  <c r="S73" i="28" l="1"/>
  <c r="S76" i="28"/>
  <c r="S75" i="28"/>
  <c r="S74" i="28"/>
  <c r="S78" i="28"/>
  <c r="U65" i="28"/>
  <c r="V81" i="28"/>
  <c r="T70" i="28"/>
  <c r="T73" i="28" s="1"/>
  <c r="T78" i="28" l="1"/>
  <c r="T74" i="28"/>
  <c r="T75" i="28"/>
  <c r="T76" i="28"/>
  <c r="T77" i="28"/>
  <c r="U70" i="28"/>
  <c r="V65" i="28"/>
  <c r="W81" i="28"/>
  <c r="U73" i="28" l="1"/>
  <c r="U75" i="28"/>
  <c r="U76" i="28"/>
  <c r="U77" i="28"/>
  <c r="U74" i="28"/>
  <c r="U78" i="28"/>
  <c r="V70" i="28"/>
  <c r="V76" i="28" s="1"/>
  <c r="W65" i="28"/>
  <c r="X81" i="28"/>
  <c r="V75" i="28" l="1"/>
  <c r="V73" i="28"/>
  <c r="V74" i="28"/>
  <c r="V77" i="28"/>
  <c r="V78" i="28"/>
  <c r="W70" i="28"/>
  <c r="W73" i="28" s="1"/>
  <c r="Y81" i="28"/>
  <c r="X65" i="28"/>
  <c r="W74" i="28" l="1"/>
  <c r="W77" i="28"/>
  <c r="W78" i="28"/>
  <c r="W76" i="28"/>
  <c r="W75" i="28"/>
  <c r="Y65" i="28"/>
  <c r="Z81" i="28"/>
  <c r="X70" i="28"/>
  <c r="X74" i="28" l="1"/>
  <c r="X76" i="28"/>
  <c r="X73" i="28"/>
  <c r="X75" i="28"/>
  <c r="X77" i="28"/>
  <c r="X78" i="28"/>
  <c r="Y70" i="28"/>
  <c r="Y77" i="28" s="1"/>
  <c r="AA81" i="28"/>
  <c r="Z65" i="28"/>
  <c r="Y78" i="28" l="1"/>
  <c r="Y73" i="28"/>
  <c r="Y74" i="28"/>
  <c r="Y76" i="28"/>
  <c r="Y75" i="28"/>
  <c r="AB81" i="28"/>
  <c r="AA65" i="28"/>
  <c r="Z70" i="28"/>
  <c r="Z76" i="28" l="1"/>
  <c r="Z73" i="28"/>
  <c r="Z74" i="28"/>
  <c r="Z75" i="28"/>
  <c r="Z77" i="28"/>
  <c r="Z78" i="28"/>
  <c r="AC81" i="28"/>
  <c r="AB65" i="28"/>
  <c r="AA70" i="28"/>
  <c r="AA78" i="28" l="1"/>
  <c r="AA74" i="28"/>
  <c r="AA76" i="28"/>
  <c r="AA73" i="28"/>
  <c r="AA75" i="28"/>
  <c r="AA77" i="28"/>
  <c r="AC65" i="28"/>
  <c r="AD81" i="28"/>
  <c r="AB70" i="28"/>
  <c r="AB78" i="28" l="1"/>
  <c r="AB73" i="28"/>
  <c r="AB75" i="28"/>
  <c r="AB77" i="28"/>
  <c r="AB74" i="28"/>
  <c r="AB76" i="28"/>
  <c r="AC70" i="28"/>
  <c r="AD65" i="28"/>
  <c r="AE81" i="28"/>
  <c r="AC74" i="28" l="1"/>
  <c r="AC75" i="28"/>
  <c r="AC76" i="28"/>
  <c r="AC73" i="28"/>
  <c r="AC77" i="28"/>
  <c r="AC78" i="28"/>
  <c r="AD70" i="28"/>
  <c r="AD76" i="28" s="1"/>
  <c r="AF81" i="28"/>
  <c r="AE65" i="28"/>
  <c r="AD77" i="28" l="1"/>
  <c r="AD73" i="28"/>
  <c r="AD75" i="28"/>
  <c r="AD74" i="28"/>
  <c r="AD78" i="28"/>
  <c r="AG81" i="28"/>
  <c r="AF65" i="28"/>
  <c r="AE70" i="28"/>
  <c r="AE76" i="28" s="1"/>
  <c r="AE75" i="28" l="1"/>
  <c r="AE77" i="28"/>
  <c r="AE73" i="28"/>
  <c r="AE78" i="28"/>
  <c r="AE74" i="28"/>
  <c r="AG65" i="28"/>
  <c r="AH81" i="28"/>
  <c r="AF70" i="28"/>
  <c r="AF73" i="28" l="1"/>
  <c r="AF76" i="28"/>
  <c r="AF74" i="28"/>
  <c r="AF77" i="28"/>
  <c r="AF75" i="28"/>
  <c r="AF78" i="28"/>
  <c r="AG70" i="28"/>
  <c r="AH65" i="28"/>
  <c r="AI81" i="28"/>
  <c r="AG75" i="28" l="1"/>
  <c r="AG77" i="28"/>
  <c r="AG73" i="28"/>
  <c r="AG76" i="28"/>
  <c r="AG78" i="28"/>
  <c r="AG74" i="28"/>
  <c r="AH70" i="28"/>
  <c r="AI65" i="28"/>
  <c r="AJ81" i="28"/>
  <c r="AH75" i="28" l="1"/>
  <c r="AH77" i="28"/>
  <c r="AH78" i="28"/>
  <c r="AH74" i="28"/>
  <c r="AH76" i="28"/>
  <c r="AH73" i="28"/>
  <c r="AI70" i="28"/>
  <c r="AI74" i="28" s="1"/>
  <c r="AK81" i="28"/>
  <c r="AJ65" i="28"/>
  <c r="AI78" i="28" l="1"/>
  <c r="AI73" i="28"/>
  <c r="AI77" i="28"/>
  <c r="AI75" i="28"/>
  <c r="AI76" i="28"/>
  <c r="AL81" i="28"/>
  <c r="AK65" i="28"/>
  <c r="AJ70" i="28"/>
  <c r="AJ73" i="28" l="1"/>
  <c r="AJ74" i="28"/>
  <c r="AJ77" i="28"/>
  <c r="AJ78" i="28"/>
  <c r="AJ75" i="28"/>
  <c r="AJ76" i="28"/>
  <c r="AM81" i="28"/>
  <c r="AL65" i="28"/>
  <c r="AK70" i="28"/>
  <c r="AK76" i="28" s="1"/>
  <c r="AK75" i="28" l="1"/>
  <c r="AK73" i="28"/>
  <c r="AK77" i="28"/>
  <c r="AK78" i="28"/>
  <c r="AK74" i="28"/>
  <c r="AN81" i="28"/>
  <c r="AM65" i="28"/>
  <c r="AL70" i="28"/>
  <c r="AL75" i="28" l="1"/>
  <c r="AL77" i="28"/>
  <c r="AL73" i="28"/>
  <c r="AL74" i="28"/>
  <c r="AL76" i="28"/>
  <c r="AL78" i="28"/>
  <c r="AN65" i="28"/>
  <c r="AO81" i="28"/>
  <c r="AM70" i="28"/>
  <c r="AM75" i="28" l="1"/>
  <c r="AM76" i="28"/>
  <c r="AM73" i="28"/>
  <c r="AM77" i="28"/>
  <c r="AM74" i="28"/>
  <c r="AM78" i="28"/>
  <c r="AN70" i="28"/>
  <c r="AN77" i="28" s="1"/>
  <c r="AO65" i="28"/>
  <c r="AP81" i="28"/>
  <c r="AN78" i="28" l="1"/>
  <c r="AN73" i="28"/>
  <c r="AN74" i="28"/>
  <c r="AN76" i="28"/>
  <c r="AN75" i="28"/>
  <c r="AO70" i="28"/>
  <c r="AO73" i="28" s="1"/>
  <c r="AP65" i="28"/>
  <c r="AQ81" i="28"/>
  <c r="AO75" i="28" l="1"/>
  <c r="AO77" i="28"/>
  <c r="AO76" i="28"/>
  <c r="AO74" i="28"/>
  <c r="AO78" i="28"/>
  <c r="AP70" i="28"/>
  <c r="AP76" i="28" s="1"/>
  <c r="AQ65" i="28"/>
  <c r="AR81" i="28"/>
  <c r="AP78" i="28" l="1"/>
  <c r="AP73" i="28"/>
  <c r="AP74" i="28"/>
  <c r="AP75" i="28"/>
  <c r="AP77" i="28"/>
  <c r="AQ70" i="28"/>
  <c r="AR65" i="28"/>
  <c r="AS81" i="28"/>
  <c r="AQ74" i="28" l="1"/>
  <c r="AQ73" i="28"/>
  <c r="AQ75" i="28"/>
  <c r="AQ77" i="28"/>
  <c r="AQ76" i="28"/>
  <c r="AQ78" i="28"/>
  <c r="AR70" i="28"/>
  <c r="AT81" i="28"/>
  <c r="AS65" i="28"/>
  <c r="AR76" i="28" l="1"/>
  <c r="AR75" i="28"/>
  <c r="AR74" i="28"/>
  <c r="AR73" i="28"/>
  <c r="AR78" i="28"/>
  <c r="AR77" i="28"/>
  <c r="AT65" i="28"/>
  <c r="AU81" i="28"/>
  <c r="AS70" i="28"/>
  <c r="AS73" i="28" s="1"/>
  <c r="AS74" i="28" l="1"/>
  <c r="AS76" i="28"/>
  <c r="AS77" i="28"/>
  <c r="AS78" i="28"/>
  <c r="AS75" i="28"/>
  <c r="AT70" i="28"/>
  <c r="AV81" i="28"/>
  <c r="AU65" i="28"/>
  <c r="AT73" i="28" l="1"/>
  <c r="AT76" i="28"/>
  <c r="AT74" i="28"/>
  <c r="AT75" i="28"/>
  <c r="AT77" i="28"/>
  <c r="AT78" i="28"/>
  <c r="AV65" i="28"/>
  <c r="AW81" i="28"/>
  <c r="AU70" i="28"/>
  <c r="AU77" i="28" s="1"/>
  <c r="AU74" i="28" l="1"/>
  <c r="AU75" i="28"/>
  <c r="AU78" i="28"/>
  <c r="AU73" i="28"/>
  <c r="AU76" i="28"/>
  <c r="AV70" i="28"/>
  <c r="AV75" i="28" s="1"/>
  <c r="AW65" i="28"/>
  <c r="AX81" i="28"/>
  <c r="AV73" i="28" l="1"/>
  <c r="AV77" i="28"/>
  <c r="AV74" i="28"/>
  <c r="AV76" i="28"/>
  <c r="AV78" i="28"/>
  <c r="AW70" i="28"/>
  <c r="AX65" i="28"/>
  <c r="AY81" i="28"/>
  <c r="AW74" i="28" l="1"/>
  <c r="AW77" i="28"/>
  <c r="AW76" i="28"/>
  <c r="AW75" i="28"/>
  <c r="AW73" i="28"/>
  <c r="AW78" i="28"/>
  <c r="AX70" i="28"/>
  <c r="AX74" i="28" s="1"/>
  <c r="AY65" i="28"/>
  <c r="AZ65" i="28" l="1"/>
  <c r="AZ70" i="28" s="1"/>
  <c r="AZ76" i="28" s="1"/>
  <c r="AZ81" i="28"/>
  <c r="AX76" i="28"/>
  <c r="AX73" i="28"/>
  <c r="AX78" i="28"/>
  <c r="AX75" i="28"/>
  <c r="AX77" i="28"/>
  <c r="AY70" i="28"/>
  <c r="AY74" i="28" l="1"/>
  <c r="AY75" i="28"/>
  <c r="AY77" i="28"/>
  <c r="AY78" i="28"/>
  <c r="AY73" i="28"/>
  <c r="AY76" i="28"/>
  <c r="AZ78" i="28"/>
  <c r="AZ73" i="28"/>
  <c r="AZ74" i="28"/>
  <c r="AZ75" i="28"/>
  <c r="AZ77" i="2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Beluský Martin</author>
  </authors>
  <commentList>
    <comment ref="D73" authorId="0" shapeId="0" xr:uid="{ED058674-FAB2-44F9-A59C-B802B976B1E9}">
      <text>
        <r>
          <rPr>
            <sz val="9"/>
            <color indexed="81"/>
            <rFont val="Tahoma"/>
            <family val="2"/>
          </rPr>
          <t>výdavky na bývanie a energiu, potraviny a drogériu (bez osobnej kozmetiky), cestovanie, vzdelanie a deti, zdravie</t>
        </r>
      </text>
    </comment>
    <comment ref="D77" authorId="0" shapeId="0" xr:uid="{4C0F259E-CF21-432E-9F7F-743C3D3C3AEF}">
      <text>
        <r>
          <rPr>
            <sz val="9"/>
            <color indexed="81"/>
            <rFont val="Tahoma"/>
            <family val="2"/>
          </rPr>
          <t>výdavky na stravovanie mimo domácnosti, predplatné a zábavu, internet, mobilné paušály, TV a kino, nákupy pre radosť, domáce zvieratá, cestovanie a dovolenky, darčeky, koníčky a voľnočasové aktivity, starostlivosť o seba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Beluský Martin</author>
  </authors>
  <commentList>
    <comment ref="D73" authorId="0" shapeId="0" xr:uid="{1448F667-E146-45C2-9392-AADBFDFA8A31}">
      <text>
        <r>
          <rPr>
            <sz val="9"/>
            <color indexed="81"/>
            <rFont val="Tahoma"/>
            <family val="2"/>
          </rPr>
          <t>výdavky na bývanie a energiu, potraviny a drogériu (bez osobnej kozmetiky), cestovanie, vzdelanie a deti, zdravie</t>
        </r>
      </text>
    </comment>
    <comment ref="D77" authorId="0" shapeId="0" xr:uid="{94E2659C-CBA5-40E9-88DD-644D0E14DDE8}">
      <text>
        <r>
          <rPr>
            <sz val="9"/>
            <color indexed="81"/>
            <rFont val="Tahoma"/>
            <family val="2"/>
          </rPr>
          <t>výdavky na stravovanie mimo domácnosti, predplatné a zábavu, internet, mobilné paušály, TV a kino, nákupy pre radosť, domáce zvieratá, cestovanie a dovolenky, darčeky, koníčky a voľnočasové aktivity, starostlivosť o seba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cellMetadata count="1">
    <bk>
      <rc t="1" v="0"/>
    </bk>
  </cellMetadata>
  <valueMetadata count="3">
    <bk>
      <rc t="2" v="0"/>
    </bk>
    <bk>
      <rc t="2" v="1"/>
    </bk>
    <bk>
      <rc t="2" v="2"/>
    </bk>
  </valueMetadata>
</metadata>
</file>

<file path=xl/sharedStrings.xml><?xml version="1.0" encoding="utf-8"?>
<sst xmlns="http://schemas.openxmlformats.org/spreadsheetml/2006/main" count="601" uniqueCount="143">
  <si>
    <t>Investície</t>
  </si>
  <si>
    <t>Deti</t>
  </si>
  <si>
    <t>Auto</t>
  </si>
  <si>
    <t>Rezerva</t>
  </si>
  <si>
    <t>R</t>
  </si>
  <si>
    <t>Výplata</t>
  </si>
  <si>
    <t>Z</t>
  </si>
  <si>
    <t>I</t>
  </si>
  <si>
    <t>D</t>
  </si>
  <si>
    <t>Výdavky spolu</t>
  </si>
  <si>
    <t>Predplatné</t>
  </si>
  <si>
    <t>Netflix</t>
  </si>
  <si>
    <t>Disney+</t>
  </si>
  <si>
    <t>Duolingo</t>
  </si>
  <si>
    <t>Youtube premium</t>
  </si>
  <si>
    <t>Nákupy</t>
  </si>
  <si>
    <t>krúžky</t>
  </si>
  <si>
    <t>vreckové</t>
  </si>
  <si>
    <t>dlhy</t>
  </si>
  <si>
    <t>základné potreby</t>
  </si>
  <si>
    <t>túžby</t>
  </si>
  <si>
    <t>rezerva</t>
  </si>
  <si>
    <t>investovanie</t>
  </si>
  <si>
    <t>Kategória</t>
  </si>
  <si>
    <t>T</t>
  </si>
  <si>
    <t>Príjmy spolu</t>
  </si>
  <si>
    <t>servis</t>
  </si>
  <si>
    <t>poistka</t>
  </si>
  <si>
    <t>tankovanie</t>
  </si>
  <si>
    <t>opravy</t>
  </si>
  <si>
    <t>Byt</t>
  </si>
  <si>
    <t>internet + TV</t>
  </si>
  <si>
    <t>elektrika</t>
  </si>
  <si>
    <t>poplatky správcovi (voda, kúrenie, ...)</t>
  </si>
  <si>
    <t>školská jedáleň</t>
  </si>
  <si>
    <t>ZRPŠ</t>
  </si>
  <si>
    <t>družina</t>
  </si>
  <si>
    <t>oblečenie</t>
  </si>
  <si>
    <t>topánky</t>
  </si>
  <si>
    <t>HBO</t>
  </si>
  <si>
    <t>časopis</t>
  </si>
  <si>
    <t>potraviny</t>
  </si>
  <si>
    <t>kozmetika</t>
  </si>
  <si>
    <t>Voľný čas</t>
  </si>
  <si>
    <t>káva</t>
  </si>
  <si>
    <t>večerné výjazdy</t>
  </si>
  <si>
    <t>letná dovolenka</t>
  </si>
  <si>
    <t>zimná dovolenka</t>
  </si>
  <si>
    <t>rodinné výlety</t>
  </si>
  <si>
    <t>chata</t>
  </si>
  <si>
    <t>Zdravie</t>
  </si>
  <si>
    <t>zubár</t>
  </si>
  <si>
    <t>dentálna hygiena</t>
  </si>
  <si>
    <t>Oslavy</t>
  </si>
  <si>
    <t>narodeniny</t>
  </si>
  <si>
    <t>meniny</t>
  </si>
  <si>
    <t>lieky</t>
  </si>
  <si>
    <t>poplatky u doktorov</t>
  </si>
  <si>
    <t>smeti</t>
  </si>
  <si>
    <t>Microsoft</t>
  </si>
  <si>
    <t>Google</t>
  </si>
  <si>
    <t>procedúry (pedikúra, manikúra, kozmetika, masáže, ...)</t>
  </si>
  <si>
    <t>školské potreby</t>
  </si>
  <si>
    <t>za 4 roky</t>
  </si>
  <si>
    <t>Frekvencia</t>
  </si>
  <si>
    <t>január</t>
  </si>
  <si>
    <t>marec</t>
  </si>
  <si>
    <t>november</t>
  </si>
  <si>
    <t>jún</t>
  </si>
  <si>
    <t>Výdavok</t>
  </si>
  <si>
    <t>ročne</t>
  </si>
  <si>
    <t>mesačne</t>
  </si>
  <si>
    <t>Výdavky z položky</t>
  </si>
  <si>
    <t>Skupina</t>
  </si>
  <si>
    <t>Výplata manželka</t>
  </si>
  <si>
    <t>Zostatok mesačne (vreckové)</t>
  </si>
  <si>
    <t>Návrh na zníženie</t>
  </si>
  <si>
    <t>Platba</t>
  </si>
  <si>
    <t>ETF</t>
  </si>
  <si>
    <t>zlato</t>
  </si>
  <si>
    <t>krypto</t>
  </si>
  <si>
    <t>školské výlety</t>
  </si>
  <si>
    <t>splátka úveru</t>
  </si>
  <si>
    <t>splátka hypotéky</t>
  </si>
  <si>
    <t>na investičný byt</t>
  </si>
  <si>
    <t>Vydnotenie</t>
  </si>
  <si>
    <t>Podúčet</t>
  </si>
  <si>
    <t>Názov dlhu</t>
  </si>
  <si>
    <t>Istina</t>
  </si>
  <si>
    <t>Obdobie</t>
  </si>
  <si>
    <t>Úrok</t>
  </si>
  <si>
    <t>Prídavky na dieťa</t>
  </si>
  <si>
    <t>slovenská ročná diaľničná známka</t>
  </si>
  <si>
    <t>česká ročná diaľničná známka</t>
  </si>
  <si>
    <t>jarné prezutie</t>
  </si>
  <si>
    <t>jesenné prezutie</t>
  </si>
  <si>
    <t>nové pneumatiky</t>
  </si>
  <si>
    <t>zákonná poistka</t>
  </si>
  <si>
    <t>havarijná poistka</t>
  </si>
  <si>
    <t>daň z nehnuteľnosti</t>
  </si>
  <si>
    <t>Našetrené k dnešnému dňu</t>
  </si>
  <si>
    <t>Vianoce</t>
  </si>
  <si>
    <t>Veľká Noc</t>
  </si>
  <si>
    <t>Termín ročného výdavku</t>
  </si>
  <si>
    <t>Na výpadok príjmu</t>
  </si>
  <si>
    <t>Na neočakavné výdavky</t>
  </si>
  <si>
    <t>za 2 roky</t>
  </si>
  <si>
    <t>STK + EK</t>
  </si>
  <si>
    <t>V</t>
  </si>
  <si>
    <t>Podúčty</t>
  </si>
  <si>
    <t>Hotovosť</t>
  </si>
  <si>
    <t>USpot</t>
  </si>
  <si>
    <t>URez</t>
  </si>
  <si>
    <t>UOkam</t>
  </si>
  <si>
    <t>Hot</t>
  </si>
  <si>
    <t>Spotrebné mesačné výdavky</t>
  </si>
  <si>
    <t>Okamžité mesačné platby</t>
  </si>
  <si>
    <t>UAkum</t>
  </si>
  <si>
    <t>Účet pre rezervu</t>
  </si>
  <si>
    <t>kvapaliny, umývanie auta</t>
  </si>
  <si>
    <t>Zostatok dlhu</t>
  </si>
  <si>
    <t>Nedoplatky</t>
  </si>
  <si>
    <t>máj</t>
  </si>
  <si>
    <t>september</t>
  </si>
  <si>
    <t>desiata</t>
  </si>
  <si>
    <t>február</t>
  </si>
  <si>
    <t>júl</t>
  </si>
  <si>
    <t>december</t>
  </si>
  <si>
    <t>Akumulačné výdavky</t>
  </si>
  <si>
    <t>Typy výdavkov:</t>
  </si>
  <si>
    <t>1. výdavok, ktorý sa platí ročne a má presný mesiac, v ktorom ho platíme</t>
  </si>
  <si>
    <t>2. výdavok, ktorý sa platí ročne, ale nevieme presný dátum, alebo sa platí priebežne</t>
  </si>
  <si>
    <t>3. výdavok, ktorý sa platí pravidelne každý mesiac</t>
  </si>
  <si>
    <t>4. výdavok, ktorý sa platí s frekvenciou vyššou ako raz za mesiac ako raz za rok</t>
  </si>
  <si>
    <t>Ako si vytvoriť vlastný rozpočet - všetky kroky</t>
  </si>
  <si>
    <t>1. Prehľad výdavkov</t>
  </si>
  <si>
    <t>videonávod</t>
  </si>
  <si>
    <t>2. Kategorizovanie výdavkov</t>
  </si>
  <si>
    <t>3. Vyrovnanie výdavkov</t>
  </si>
  <si>
    <t>4. Zníženie výdavkov</t>
  </si>
  <si>
    <t>5. Investovanie</t>
  </si>
  <si>
    <t>Ako si udržiavať vlastný rozpočet</t>
  </si>
  <si>
    <t>Ak ste s tabuľkou spokojný, môžete nás podporiť. Ďakujeme!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</si>
</sst>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41B]_-;\-* #,##0.00\ [$€-41B]_-;_-* &quot;-&quot;??\ [$€-41B]_-;_-@_-"/>
    <numFmt numFmtId="165" formatCode="_-* #,##0.00\ [$€-1]_-;\-* #,##0.00\ [$€-1]_-;_-* &quot;-&quot;??\ [$€-1]_-;_-@_-"/>
    <numFmt numFmtId="166" formatCode="d/m/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7" tint="-0.24994659260841701"/>
      </left>
      <right/>
      <top style="thick">
        <color theme="7" tint="-0.24994659260841701"/>
      </top>
      <bottom style="thick">
        <color theme="7" tint="-0.24994659260841701"/>
      </bottom>
      <diagonal/>
    </border>
    <border>
      <left/>
      <right/>
      <top style="thick">
        <color theme="7" tint="-0.24994659260841701"/>
      </top>
      <bottom style="thick">
        <color theme="7" tint="-0.24994659260841701"/>
      </bottom>
      <diagonal/>
    </border>
    <border>
      <left/>
      <right style="thick">
        <color theme="7" tint="-0.24994659260841701"/>
      </right>
      <top style="thick">
        <color theme="7" tint="-0.24994659260841701"/>
      </top>
      <bottom style="thick">
        <color theme="7" tint="-0.24994659260841701"/>
      </bottom>
      <diagonal/>
    </border>
  </borders>
  <cellStyleXfs count="5">
    <xf numFmtId="0" fontId="0" fillId="0" borderId="0"/>
    <xf numFmtId="9" fontId="3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3" borderId="0" xfId="0" applyFill="1"/>
    <xf numFmtId="0" fontId="1" fillId="3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/>
    <xf numFmtId="0" fontId="0" fillId="7" borderId="0" xfId="0" applyFill="1" applyAlignment="1">
      <alignment horizontal="center"/>
    </xf>
    <xf numFmtId="0" fontId="0" fillId="7" borderId="0" xfId="0" applyFill="1"/>
    <xf numFmtId="0" fontId="1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10" fontId="0" fillId="0" borderId="0" xfId="1" applyNumberFormat="1" applyFont="1" applyAlignment="1">
      <alignment horizontal="center"/>
    </xf>
    <xf numFmtId="166" fontId="0" fillId="5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3" borderId="0" xfId="0" applyNumberFormat="1" applyFill="1" applyAlignment="1">
      <alignment vertical="center"/>
    </xf>
    <xf numFmtId="164" fontId="0" fillId="0" borderId="0" xfId="0" applyNumberFormat="1" applyAlignment="1">
      <alignment vertical="center"/>
    </xf>
    <xf numFmtId="164" fontId="0" fillId="2" borderId="0" xfId="0" applyNumberFormat="1" applyFill="1" applyAlignment="1">
      <alignment vertical="center"/>
    </xf>
    <xf numFmtId="10" fontId="0" fillId="0" borderId="0" xfId="1" applyNumberFormat="1" applyFont="1" applyAlignment="1">
      <alignment vertical="center"/>
    </xf>
    <xf numFmtId="164" fontId="0" fillId="0" borderId="0" xfId="1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7" borderId="3" xfId="0" applyFill="1" applyBorder="1"/>
    <xf numFmtId="164" fontId="0" fillId="7" borderId="3" xfId="0" applyNumberFormat="1" applyFill="1" applyBorder="1" applyAlignment="1">
      <alignment vertical="center"/>
    </xf>
    <xf numFmtId="164" fontId="0" fillId="7" borderId="4" xfId="0" applyNumberFormat="1" applyFill="1" applyBorder="1" applyAlignment="1">
      <alignment vertical="center"/>
    </xf>
    <xf numFmtId="0" fontId="1" fillId="7" borderId="2" xfId="0" applyFont="1" applyFill="1" applyBorder="1"/>
    <xf numFmtId="0" fontId="5" fillId="0" borderId="0" xfId="0" applyFont="1"/>
    <xf numFmtId="0" fontId="1" fillId="9" borderId="0" xfId="0" applyFont="1" applyFill="1" applyAlignment="1">
      <alignment horizontal="center" vertical="center"/>
    </xf>
    <xf numFmtId="10" fontId="3" fillId="0" borderId="0" xfId="1" applyNumberFormat="1" applyFont="1" applyAlignment="1">
      <alignment vertical="center"/>
    </xf>
    <xf numFmtId="0" fontId="8" fillId="0" borderId="0" xfId="4" applyAlignment="1">
      <alignment vertical="center"/>
    </xf>
    <xf numFmtId="0" fontId="8" fillId="0" borderId="0" xfId="4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5">
    <cellStyle name="Hyperlink" xfId="4" builtinId="8"/>
    <cellStyle name="Normal" xfId="0" builtinId="0"/>
    <cellStyle name="Normal 2" xfId="2" xr:uid="{A59FA7AF-C106-4C6C-8C19-FF46A4E997FD}"/>
    <cellStyle name="Per cent" xfId="1" builtinId="5"/>
    <cellStyle name="Per cent 2" xfId="3" xr:uid="{733FEC22-F411-4921-A338-8D1BF923A781}"/>
  </cellStyles>
  <dxfs count="11">
    <dxf>
      <fill>
        <patternFill>
          <bgColor rgb="FFF8F8F8"/>
        </patternFill>
      </fill>
    </dxf>
    <dxf>
      <fill>
        <patternFill>
          <bgColor rgb="FF9E5ECE"/>
        </patternFill>
      </fill>
    </dxf>
    <dxf>
      <fill>
        <patternFill>
          <bgColor rgb="FFF8F8F8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rgb="FF9E5ECE"/>
        </patternFill>
      </fill>
    </dxf>
    <dxf>
      <fill>
        <patternFill>
          <bgColor rgb="FFF8F8F8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rgb="FF9E5ECE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colors>
    <mruColors>
      <color rgb="FF9E5ECE"/>
      <color rgb="FFF4B084"/>
      <color rgb="FFF8F8F8"/>
      <color rgb="FF94C0FA"/>
      <color rgb="FFD5DFFF"/>
      <color rgb="FFEB8D8D"/>
      <color rgb="FFCBE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microsoft.com/office/2022/10/relationships/richValueRel" Target="richData/richValueRel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sk-SK" b="1">
                <a:solidFill>
                  <a:schemeClr val="bg1"/>
                </a:solidFill>
              </a:rPr>
              <a:t>Vyhodnotenie k</a:t>
            </a:r>
            <a:r>
              <a:rPr lang="sk-SK" b="1" baseline="0">
                <a:solidFill>
                  <a:schemeClr val="bg1"/>
                </a:solidFill>
              </a:rPr>
              <a:t> aktuálnemu mesiacu</a:t>
            </a:r>
            <a:endParaRPr lang="en-GB" b="1">
              <a:solidFill>
                <a:schemeClr val="bg1"/>
              </a:solidFill>
            </a:endParaRPr>
          </a:p>
        </c:rich>
      </c:tx>
      <c:overlay val="0"/>
      <c:spPr>
        <a:solidFill>
          <a:schemeClr val="tx2">
            <a:lumMod val="60000"/>
            <a:lumOff val="4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E29-40F1-BCA6-0BFCADE0C7B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29-40F1-BCA6-0BFCADE0C7B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E29-40F1-BCA6-0BFCADE0C7B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E29-40F1-BCA6-0BFCADE0C7B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E29-40F1-BCA6-0BFCADE0C7B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E29-40F1-BCA6-0BFCADE0C7B3}"/>
              </c:ext>
            </c:extLst>
          </c:dPt>
          <c:dLbls>
            <c:dLbl>
              <c:idx val="0"/>
              <c:layout>
                <c:manualLayout>
                  <c:x val="-1.1856444115546042E-3"/>
                  <c:y val="-8.197765565706359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E29-40F1-BCA6-0BFCADE0C7B3}"/>
                </c:ext>
              </c:extLst>
            </c:dLbl>
            <c:dLbl>
              <c:idx val="1"/>
              <c:layout>
                <c:manualLayout>
                  <c:x val="-7.3677117531783312E-2"/>
                  <c:y val="-2.433686057104691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E29-40F1-BCA6-0BFCADE0C7B3}"/>
                </c:ext>
              </c:extLst>
            </c:dLbl>
            <c:dLbl>
              <c:idx val="2"/>
              <c:layout>
                <c:manualLayout>
                  <c:x val="-0.15527973084138924"/>
                  <c:y val="7.585863102274009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E29-40F1-BCA6-0BFCADE0C7B3}"/>
                </c:ext>
              </c:extLst>
            </c:dLbl>
            <c:dLbl>
              <c:idx val="3"/>
              <c:layout>
                <c:manualLayout>
                  <c:x val="-0.10170935670657162"/>
                  <c:y val="-1.4601744048600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E29-40F1-BCA6-0BFCADE0C7B3}"/>
                </c:ext>
              </c:extLst>
            </c:dLbl>
            <c:dLbl>
              <c:idx val="4"/>
              <c:layout>
                <c:manualLayout>
                  <c:x val="-0.13545778430176703"/>
                  <c:y val="-1.272426526842957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E29-40F1-BCA6-0BFCADE0C7B3}"/>
                </c:ext>
              </c:extLst>
            </c:dLbl>
            <c:dLbl>
              <c:idx val="5"/>
              <c:layout>
                <c:manualLayout>
                  <c:x val="-6.7007200713356488E-2"/>
                  <c:y val="7.370304860410215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E29-40F1-BCA6-0BFCADE0C7B3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Plan!$D$73:$D$78</c:f>
              <c:strCache>
                <c:ptCount val="6"/>
                <c:pt idx="0">
                  <c:v>základné potreby</c:v>
                </c:pt>
                <c:pt idx="1">
                  <c:v>dlhy</c:v>
                </c:pt>
                <c:pt idx="2">
                  <c:v>rezerva</c:v>
                </c:pt>
                <c:pt idx="3">
                  <c:v>investovanie</c:v>
                </c:pt>
                <c:pt idx="4">
                  <c:v>túžby</c:v>
                </c:pt>
                <c:pt idx="5">
                  <c:v>vreckové</c:v>
                </c:pt>
              </c:strCache>
            </c:strRef>
          </c:cat>
          <c:val>
            <c:numRef>
              <c:f>Plan!$E$73:$E$78</c:f>
              <c:numCache>
                <c:formatCode>0.00%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E29-40F1-BCA6-0BFCADE0C7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sk-SK" b="1">
                <a:solidFill>
                  <a:schemeClr val="bg1"/>
                </a:solidFill>
              </a:rPr>
              <a:t>Vyhodnotenie k</a:t>
            </a:r>
            <a:r>
              <a:rPr lang="sk-SK" b="1" baseline="0">
                <a:solidFill>
                  <a:schemeClr val="bg1"/>
                </a:solidFill>
              </a:rPr>
              <a:t> aktuálnemu mesiacu</a:t>
            </a:r>
            <a:endParaRPr lang="en-GB" b="1">
              <a:solidFill>
                <a:schemeClr val="bg1"/>
              </a:solidFill>
            </a:endParaRPr>
          </a:p>
        </c:rich>
      </c:tx>
      <c:overlay val="0"/>
      <c:spPr>
        <a:solidFill>
          <a:schemeClr val="tx2">
            <a:lumMod val="60000"/>
            <a:lumOff val="4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526-41E6-9023-50F8984A704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526-41E6-9023-50F8984A704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526-41E6-9023-50F8984A704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526-41E6-9023-50F8984A704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526-41E6-9023-50F8984A704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526-41E6-9023-50F8984A7048}"/>
              </c:ext>
            </c:extLst>
          </c:dPt>
          <c:dLbls>
            <c:dLbl>
              <c:idx val="0"/>
              <c:layout>
                <c:manualLayout>
                  <c:x val="-1.1856444115546042E-3"/>
                  <c:y val="-8.197765565706359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26-41E6-9023-50F8984A7048}"/>
                </c:ext>
              </c:extLst>
            </c:dLbl>
            <c:dLbl>
              <c:idx val="1"/>
              <c:layout>
                <c:manualLayout>
                  <c:x val="-7.3677117531783312E-2"/>
                  <c:y val="-2.433686057104691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526-41E6-9023-50F8984A7048}"/>
                </c:ext>
              </c:extLst>
            </c:dLbl>
            <c:dLbl>
              <c:idx val="2"/>
              <c:layout>
                <c:manualLayout>
                  <c:x val="-0.15527973084138924"/>
                  <c:y val="7.585863102274009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526-41E6-9023-50F8984A7048}"/>
                </c:ext>
              </c:extLst>
            </c:dLbl>
            <c:dLbl>
              <c:idx val="3"/>
              <c:layout>
                <c:manualLayout>
                  <c:x val="-0.10170935670657162"/>
                  <c:y val="-1.4601744048600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526-41E6-9023-50F8984A7048}"/>
                </c:ext>
              </c:extLst>
            </c:dLbl>
            <c:dLbl>
              <c:idx val="4"/>
              <c:layout>
                <c:manualLayout>
                  <c:x val="-0.13545778430176703"/>
                  <c:y val="-1.272426526842957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526-41E6-9023-50F8984A7048}"/>
                </c:ext>
              </c:extLst>
            </c:dLbl>
            <c:dLbl>
              <c:idx val="5"/>
              <c:layout>
                <c:manualLayout>
                  <c:x val="-6.7007200713356488E-2"/>
                  <c:y val="7.370304860410215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526-41E6-9023-50F8984A7048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'Plan vzor'!$D$73:$D$78</c:f>
              <c:strCache>
                <c:ptCount val="6"/>
                <c:pt idx="0">
                  <c:v>základné potreby</c:v>
                </c:pt>
                <c:pt idx="1">
                  <c:v>dlhy</c:v>
                </c:pt>
                <c:pt idx="2">
                  <c:v>rezerva</c:v>
                </c:pt>
                <c:pt idx="3">
                  <c:v>investovanie</c:v>
                </c:pt>
                <c:pt idx="4">
                  <c:v>túžby</c:v>
                </c:pt>
                <c:pt idx="5">
                  <c:v>vreckové</c:v>
                </c:pt>
              </c:strCache>
            </c:strRef>
          </c:cat>
          <c:val>
            <c:numRef>
              <c:f>'Plan vzor'!$E$73:$E$78</c:f>
              <c:numCache>
                <c:formatCode>0.00%</c:formatCode>
                <c:ptCount val="6"/>
                <c:pt idx="0">
                  <c:v>0.52438446969696972</c:v>
                </c:pt>
                <c:pt idx="1">
                  <c:v>0.12784090909090909</c:v>
                </c:pt>
                <c:pt idx="2">
                  <c:v>1.1363636363636364E-2</c:v>
                </c:pt>
                <c:pt idx="3">
                  <c:v>8.2386363636363633E-2</c:v>
                </c:pt>
                <c:pt idx="4">
                  <c:v>0.20939867424242425</c:v>
                </c:pt>
                <c:pt idx="5">
                  <c:v>4.462594696969701E-2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26-41E6-9023-50F8984A70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https://www.rozpoctujme.sk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14286</xdr:colOff>
      <xdr:row>71</xdr:row>
      <xdr:rowOff>9525</xdr:rowOff>
    </xdr:from>
    <xdr:to>
      <xdr:col>9</xdr:col>
      <xdr:colOff>733424</xdr:colOff>
      <xdr:row>79</xdr:row>
      <xdr:rowOff>28574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C78E4E-957A-4671-8099-67D0933AEC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14286</xdr:colOff>
      <xdr:row>71</xdr:row>
      <xdr:rowOff>9525</xdr:rowOff>
    </xdr:from>
    <xdr:to>
      <xdr:col>9</xdr:col>
      <xdr:colOff>733424</xdr:colOff>
      <xdr:row>79</xdr:row>
      <xdr:rowOff>28574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23B5BDE-90FC-B985-2A97-073EC00C22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9525</xdr:rowOff>
    </xdr:from>
    <xdr:to>
      <xdr:col>1</xdr:col>
      <xdr:colOff>2038710</xdr:colOff>
      <xdr:row>0</xdr:row>
      <xdr:rowOff>676368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24D152-B341-5EF0-E5E3-81F3971FC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5" y="9525"/>
          <a:ext cx="2581635" cy="666843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  <v>Abacus with solid fill</v>
  </rv>
  <rv s="0">
    <v>1</v>
    <v>5</v>
    <v>Repeat with solid fill</v>
  </rv>
  <rv s="0">
    <v>2</v>
    <v>5</v>
    <v>Coins outline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ozpoctujme.sk/vyrovnanie-vydavkov/" TargetMode="External"/><Relationship Id="rId3" Type="http://schemas.openxmlformats.org/officeDocument/2006/relationships/hyperlink" Target="https://youtu.be/gfi8uZeRm94?si=zqpAinxgninGaZ66" TargetMode="External"/><Relationship Id="rId7" Type="http://schemas.openxmlformats.org/officeDocument/2006/relationships/hyperlink" Target="https://www.rozpoctujme.sk/kategorizovanie-vydavkov/" TargetMode="External"/><Relationship Id="rId12" Type="http://schemas.openxmlformats.org/officeDocument/2006/relationships/drawing" Target="../drawings/drawing3.xml"/><Relationship Id="rId2" Type="http://schemas.openxmlformats.org/officeDocument/2006/relationships/hyperlink" Target="https://www.rozpoctujme.sk/udrziavanie-rozpoctu-osobnych-financii/" TargetMode="External"/><Relationship Id="rId1" Type="http://schemas.openxmlformats.org/officeDocument/2006/relationships/hyperlink" Target="https://www.rozpoctujme.sk/podklady/" TargetMode="External"/><Relationship Id="rId6" Type="http://schemas.openxmlformats.org/officeDocument/2006/relationships/hyperlink" Target="https://www.rozpoctujme.sk/prehlad-vydavkov/" TargetMode="External"/><Relationship Id="rId11" Type="http://schemas.openxmlformats.org/officeDocument/2006/relationships/hyperlink" Target="https://www.rozpoctujme.sk/podporte-nas/" TargetMode="External"/><Relationship Id="rId5" Type="http://schemas.openxmlformats.org/officeDocument/2006/relationships/hyperlink" Target="https://youtu.be/hdCT4Nr3pqA?si=e29NAQjoeq-VajZA" TargetMode="External"/><Relationship Id="rId10" Type="http://schemas.openxmlformats.org/officeDocument/2006/relationships/hyperlink" Target="https://www.rozpoctujme.sk/investovanie/" TargetMode="External"/><Relationship Id="rId4" Type="http://schemas.openxmlformats.org/officeDocument/2006/relationships/hyperlink" Target="https://youtu.be/WO4BrxotVuQ?si=CkkWwyu2BrdKTf5b" TargetMode="External"/><Relationship Id="rId9" Type="http://schemas.openxmlformats.org/officeDocument/2006/relationships/hyperlink" Target="https://www.rozpoctujme.sk/znizenie-vydavk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D633C-533D-41DC-B68B-EBD8F5D92856}">
  <dimension ref="A1:AZ85"/>
  <sheetViews>
    <sheetView tabSelected="1" workbookViewId="0">
      <pane xSplit="10" ySplit="2" topLeftCell="K3" activePane="bottomRight" state="frozen"/>
      <selection activeCell="C1" sqref="C1"/>
      <selection pane="topRight" activeCell="K1" sqref="K1"/>
      <selection pane="bottomLeft" activeCell="C3" sqref="C3"/>
      <selection pane="bottomRight" activeCell="C1" sqref="C1:C2"/>
    </sheetView>
  </sheetViews>
  <sheetFormatPr defaultRowHeight="15" outlineLevelCol="1" x14ac:dyDescent="0.25"/>
  <cols>
    <col min="1" max="2" width="9.140625" hidden="1" customWidth="1" outlineLevel="1"/>
    <col min="3" max="3" width="10.85546875" style="1" bestFit="1" customWidth="1" collapsed="1"/>
    <col min="4" max="4" width="50.85546875" bestFit="1" customWidth="1"/>
    <col min="5" max="5" width="10.85546875" customWidth="1" outlineLevel="1"/>
    <col min="6" max="6" width="10.5703125" customWidth="1" outlineLevel="1"/>
    <col min="7" max="7" width="15.28515625" customWidth="1" outlineLevel="1"/>
    <col min="8" max="8" width="19.28515625" hidden="1" customWidth="1" outlineLevel="1"/>
    <col min="9" max="9" width="14" hidden="1" customWidth="1" outlineLevel="1"/>
    <col min="10" max="10" width="11" hidden="1" customWidth="1" outlineLevel="1"/>
    <col min="11" max="19" width="10.85546875" bestFit="1" customWidth="1"/>
    <col min="20" max="20" width="11.28515625" customWidth="1"/>
    <col min="21" max="52" width="10.85546875" bestFit="1" customWidth="1"/>
  </cols>
  <sheetData>
    <row r="1" spans="1:52" x14ac:dyDescent="0.25">
      <c r="A1" s="15" t="s">
        <v>86</v>
      </c>
      <c r="B1" s="44" t="s">
        <v>23</v>
      </c>
      <c r="C1" s="44" t="s">
        <v>73</v>
      </c>
      <c r="D1" s="44" t="s">
        <v>69</v>
      </c>
      <c r="E1" s="45" t="s">
        <v>77</v>
      </c>
      <c r="F1" s="46" t="s">
        <v>64</v>
      </c>
      <c r="G1" s="42" t="s">
        <v>103</v>
      </c>
      <c r="H1" s="42" t="s">
        <v>76</v>
      </c>
      <c r="I1" s="42" t="s">
        <v>100</v>
      </c>
      <c r="J1" s="42" t="s">
        <v>72</v>
      </c>
      <c r="K1" s="19">
        <f ca="1">DATE(YEAR(TODAY()),MONTH(TODAY()),15)</f>
        <v>46310</v>
      </c>
      <c r="L1" s="19">
        <f ca="1">K2</f>
        <v>46341</v>
      </c>
      <c r="M1" s="19">
        <f t="shared" ref="M1:AZ1" ca="1" si="0">L2</f>
        <v>46371</v>
      </c>
      <c r="N1" s="19">
        <f t="shared" ca="1" si="0"/>
        <v>46402</v>
      </c>
      <c r="O1" s="19">
        <f t="shared" ca="1" si="0"/>
        <v>46433</v>
      </c>
      <c r="P1" s="19">
        <f t="shared" ca="1" si="0"/>
        <v>46461</v>
      </c>
      <c r="Q1" s="19">
        <f t="shared" ca="1" si="0"/>
        <v>46492</v>
      </c>
      <c r="R1" s="19">
        <f t="shared" ca="1" si="0"/>
        <v>46522</v>
      </c>
      <c r="S1" s="19">
        <f ca="1">R2</f>
        <v>46553</v>
      </c>
      <c r="T1" s="19">
        <f t="shared" ca="1" si="0"/>
        <v>46583</v>
      </c>
      <c r="U1" s="19">
        <f ca="1">T2</f>
        <v>46614</v>
      </c>
      <c r="V1" s="19">
        <f t="shared" ca="1" si="0"/>
        <v>46645</v>
      </c>
      <c r="W1" s="19">
        <f t="shared" ca="1" si="0"/>
        <v>46675</v>
      </c>
      <c r="X1" s="19">
        <f t="shared" ca="1" si="0"/>
        <v>46706</v>
      </c>
      <c r="Y1" s="19">
        <f t="shared" ca="1" si="0"/>
        <v>46736</v>
      </c>
      <c r="Z1" s="19">
        <f t="shared" ca="1" si="0"/>
        <v>46767</v>
      </c>
      <c r="AA1" s="19">
        <f t="shared" ca="1" si="0"/>
        <v>46798</v>
      </c>
      <c r="AB1" s="19">
        <f t="shared" ca="1" si="0"/>
        <v>46827</v>
      </c>
      <c r="AC1" s="19">
        <f t="shared" ca="1" si="0"/>
        <v>46858</v>
      </c>
      <c r="AD1" s="19">
        <f t="shared" ca="1" si="0"/>
        <v>46888</v>
      </c>
      <c r="AE1" s="19">
        <f t="shared" ca="1" si="0"/>
        <v>46919</v>
      </c>
      <c r="AF1" s="19">
        <f t="shared" ca="1" si="0"/>
        <v>46949</v>
      </c>
      <c r="AG1" s="19">
        <f t="shared" ca="1" si="0"/>
        <v>46980</v>
      </c>
      <c r="AH1" s="19">
        <f t="shared" ca="1" si="0"/>
        <v>47011</v>
      </c>
      <c r="AI1" s="19">
        <f t="shared" ca="1" si="0"/>
        <v>47041</v>
      </c>
      <c r="AJ1" s="19">
        <f t="shared" ca="1" si="0"/>
        <v>47072</v>
      </c>
      <c r="AK1" s="19">
        <f t="shared" ca="1" si="0"/>
        <v>47102</v>
      </c>
      <c r="AL1" s="19">
        <f t="shared" ca="1" si="0"/>
        <v>47133</v>
      </c>
      <c r="AM1" s="19">
        <f t="shared" ca="1" si="0"/>
        <v>47164</v>
      </c>
      <c r="AN1" s="19">
        <f t="shared" ca="1" si="0"/>
        <v>47192</v>
      </c>
      <c r="AO1" s="19">
        <f t="shared" ca="1" si="0"/>
        <v>47223</v>
      </c>
      <c r="AP1" s="19">
        <f t="shared" ca="1" si="0"/>
        <v>47253</v>
      </c>
      <c r="AQ1" s="19">
        <f t="shared" ca="1" si="0"/>
        <v>47284</v>
      </c>
      <c r="AR1" s="19">
        <f t="shared" ca="1" si="0"/>
        <v>47314</v>
      </c>
      <c r="AS1" s="19">
        <f t="shared" ca="1" si="0"/>
        <v>47345</v>
      </c>
      <c r="AT1" s="19">
        <f t="shared" ca="1" si="0"/>
        <v>47376</v>
      </c>
      <c r="AU1" s="19">
        <f t="shared" ca="1" si="0"/>
        <v>47406</v>
      </c>
      <c r="AV1" s="19">
        <f t="shared" ca="1" si="0"/>
        <v>47437</v>
      </c>
      <c r="AW1" s="19">
        <f t="shared" ca="1" si="0"/>
        <v>47467</v>
      </c>
      <c r="AX1" s="19">
        <f t="shared" ca="1" si="0"/>
        <v>47498</v>
      </c>
      <c r="AY1" s="19">
        <f t="shared" ca="1" si="0"/>
        <v>47529</v>
      </c>
      <c r="AZ1" s="19">
        <f t="shared" ca="1" si="0"/>
        <v>47557</v>
      </c>
    </row>
    <row r="2" spans="1:52" x14ac:dyDescent="0.25">
      <c r="A2" s="17"/>
      <c r="B2" s="44"/>
      <c r="C2" s="44"/>
      <c r="D2" s="44"/>
      <c r="E2" s="45"/>
      <c r="F2" s="46"/>
      <c r="G2" s="42"/>
      <c r="H2" s="42"/>
      <c r="I2" s="42"/>
      <c r="J2" s="42"/>
      <c r="K2" s="19">
        <f ca="1">DATE(YEAR(K1),MONTH(K1)+1,DAY(K1))</f>
        <v>46341</v>
      </c>
      <c r="L2" s="19">
        <f t="shared" ref="L2:AZ2" ca="1" si="1">DATE(YEAR(L1),MONTH(L1)+1,DAY(L1))</f>
        <v>46371</v>
      </c>
      <c r="M2" s="19">
        <f t="shared" ca="1" si="1"/>
        <v>46402</v>
      </c>
      <c r="N2" s="19">
        <f t="shared" ca="1" si="1"/>
        <v>46433</v>
      </c>
      <c r="O2" s="19">
        <f t="shared" ca="1" si="1"/>
        <v>46461</v>
      </c>
      <c r="P2" s="19">
        <f t="shared" ca="1" si="1"/>
        <v>46492</v>
      </c>
      <c r="Q2" s="19">
        <f t="shared" ca="1" si="1"/>
        <v>46522</v>
      </c>
      <c r="R2" s="19">
        <f t="shared" ca="1" si="1"/>
        <v>46553</v>
      </c>
      <c r="S2" s="19">
        <f t="shared" ca="1" si="1"/>
        <v>46583</v>
      </c>
      <c r="T2" s="19">
        <f t="shared" ca="1" si="1"/>
        <v>46614</v>
      </c>
      <c r="U2" s="19">
        <f t="shared" ca="1" si="1"/>
        <v>46645</v>
      </c>
      <c r="V2" s="19">
        <f t="shared" ca="1" si="1"/>
        <v>46675</v>
      </c>
      <c r="W2" s="19">
        <f t="shared" ca="1" si="1"/>
        <v>46706</v>
      </c>
      <c r="X2" s="19">
        <f t="shared" ca="1" si="1"/>
        <v>46736</v>
      </c>
      <c r="Y2" s="19">
        <f t="shared" ca="1" si="1"/>
        <v>46767</v>
      </c>
      <c r="Z2" s="19">
        <f t="shared" ca="1" si="1"/>
        <v>46798</v>
      </c>
      <c r="AA2" s="19">
        <f t="shared" ca="1" si="1"/>
        <v>46827</v>
      </c>
      <c r="AB2" s="19">
        <f t="shared" ca="1" si="1"/>
        <v>46858</v>
      </c>
      <c r="AC2" s="19">
        <f t="shared" ca="1" si="1"/>
        <v>46888</v>
      </c>
      <c r="AD2" s="19">
        <f t="shared" ca="1" si="1"/>
        <v>46919</v>
      </c>
      <c r="AE2" s="19">
        <f t="shared" ca="1" si="1"/>
        <v>46949</v>
      </c>
      <c r="AF2" s="19">
        <f t="shared" ca="1" si="1"/>
        <v>46980</v>
      </c>
      <c r="AG2" s="19">
        <f t="shared" ca="1" si="1"/>
        <v>47011</v>
      </c>
      <c r="AH2" s="19">
        <f t="shared" ca="1" si="1"/>
        <v>47041</v>
      </c>
      <c r="AI2" s="19">
        <f t="shared" ca="1" si="1"/>
        <v>47072</v>
      </c>
      <c r="AJ2" s="19">
        <f t="shared" ca="1" si="1"/>
        <v>47102</v>
      </c>
      <c r="AK2" s="19">
        <f t="shared" ca="1" si="1"/>
        <v>47133</v>
      </c>
      <c r="AL2" s="19">
        <f t="shared" ca="1" si="1"/>
        <v>47164</v>
      </c>
      <c r="AM2" s="19">
        <f t="shared" ca="1" si="1"/>
        <v>47192</v>
      </c>
      <c r="AN2" s="19">
        <f t="shared" ca="1" si="1"/>
        <v>47223</v>
      </c>
      <c r="AO2" s="19">
        <f t="shared" ca="1" si="1"/>
        <v>47253</v>
      </c>
      <c r="AP2" s="19">
        <f t="shared" ca="1" si="1"/>
        <v>47284</v>
      </c>
      <c r="AQ2" s="19">
        <f t="shared" ca="1" si="1"/>
        <v>47314</v>
      </c>
      <c r="AR2" s="19">
        <f t="shared" ca="1" si="1"/>
        <v>47345</v>
      </c>
      <c r="AS2" s="19">
        <f t="shared" ca="1" si="1"/>
        <v>47376</v>
      </c>
      <c r="AT2" s="19">
        <f t="shared" ca="1" si="1"/>
        <v>47406</v>
      </c>
      <c r="AU2" s="19">
        <f t="shared" ca="1" si="1"/>
        <v>47437</v>
      </c>
      <c r="AV2" s="19">
        <f t="shared" ca="1" si="1"/>
        <v>47467</v>
      </c>
      <c r="AW2" s="19">
        <f t="shared" ca="1" si="1"/>
        <v>47498</v>
      </c>
      <c r="AX2" s="19">
        <f t="shared" ca="1" si="1"/>
        <v>47529</v>
      </c>
      <c r="AY2" s="19">
        <f t="shared" ca="1" si="1"/>
        <v>47557</v>
      </c>
      <c r="AZ2" s="19">
        <f t="shared" ca="1" si="1"/>
        <v>47588</v>
      </c>
    </row>
    <row r="3" spans="1:52" x14ac:dyDescent="0.25">
      <c r="A3" s="1" t="s">
        <v>117</v>
      </c>
      <c r="B3" s="1" t="s">
        <v>24</v>
      </c>
      <c r="C3" s="1" t="s">
        <v>2</v>
      </c>
      <c r="D3" t="s">
        <v>92</v>
      </c>
      <c r="E3" s="2">
        <v>90</v>
      </c>
      <c r="F3" t="s">
        <v>70</v>
      </c>
      <c r="G3" t="s">
        <v>65</v>
      </c>
      <c r="I3" s="6">
        <f ca="1">IF(F3="mesačne","",IFERROR(SUM(K3:INDEX(K3:AZ3,1,MATCH(TODAY(),$K$1:$AZ$1,1)))-J3,0))</f>
        <v>0</v>
      </c>
      <c r="J3" s="5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</row>
    <row r="4" spans="1:52" x14ac:dyDescent="0.25">
      <c r="A4" s="1" t="s">
        <v>117</v>
      </c>
      <c r="B4" s="1" t="s">
        <v>24</v>
      </c>
      <c r="D4" t="s">
        <v>93</v>
      </c>
      <c r="E4" s="2">
        <v>106</v>
      </c>
      <c r="F4" t="s">
        <v>70</v>
      </c>
      <c r="G4" t="s">
        <v>65</v>
      </c>
      <c r="I4" s="6">
        <f ca="1">IF(F4="mesačne","",IFERROR(SUM(K4:INDEX(K4:AZ4,1,MATCH(TODAY(),$K$1:$AZ$1,1)))-J4,0))</f>
        <v>0</v>
      </c>
      <c r="J4" s="5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</row>
    <row r="5" spans="1:52" x14ac:dyDescent="0.25">
      <c r="A5" s="1" t="s">
        <v>117</v>
      </c>
      <c r="B5" s="1" t="s">
        <v>6</v>
      </c>
      <c r="D5" t="s">
        <v>94</v>
      </c>
      <c r="E5" s="2">
        <v>30</v>
      </c>
      <c r="F5" t="s">
        <v>70</v>
      </c>
      <c r="G5" t="s">
        <v>66</v>
      </c>
      <c r="I5" s="6">
        <f ca="1">IF(F5="mesačne","",IFERROR(SUM(K5:INDEX(K5:AZ5,1,MATCH(TODAY(),$K$1:$AZ$1,1)))-J5,0))</f>
        <v>0</v>
      </c>
      <c r="J5" s="5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</row>
    <row r="6" spans="1:52" x14ac:dyDescent="0.25">
      <c r="A6" s="1" t="s">
        <v>117</v>
      </c>
      <c r="B6" s="1" t="s">
        <v>6</v>
      </c>
      <c r="D6" t="s">
        <v>95</v>
      </c>
      <c r="E6" s="2">
        <v>30</v>
      </c>
      <c r="F6" t="s">
        <v>70</v>
      </c>
      <c r="G6" t="s">
        <v>67</v>
      </c>
      <c r="I6" s="6">
        <f ca="1">IF(F6="mesačne","",IFERROR(SUM(K6:INDEX(K6:AZ6,1,MATCH(TODAY(),$K$1:$AZ$1,1)))-J6,0))</f>
        <v>0</v>
      </c>
      <c r="J6" s="5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</row>
    <row r="7" spans="1:52" x14ac:dyDescent="0.25">
      <c r="A7" s="1" t="s">
        <v>117</v>
      </c>
      <c r="B7" s="1" t="s">
        <v>24</v>
      </c>
      <c r="D7" t="s">
        <v>96</v>
      </c>
      <c r="E7" s="2">
        <v>200</v>
      </c>
      <c r="F7" t="s">
        <v>63</v>
      </c>
      <c r="I7" s="6">
        <f ca="1">IF(F7="mesačne","",IFERROR(SUM(K7:INDEX(K7:AZ7,1,MATCH(TODAY(),$K$1:$AZ$1,1)))-J7,0))</f>
        <v>0</v>
      </c>
      <c r="J7" s="5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</row>
    <row r="8" spans="1:52" x14ac:dyDescent="0.25">
      <c r="A8" s="1" t="s">
        <v>117</v>
      </c>
      <c r="B8" s="1" t="s">
        <v>6</v>
      </c>
      <c r="D8" t="s">
        <v>26</v>
      </c>
      <c r="E8" s="2">
        <v>500</v>
      </c>
      <c r="F8" t="s">
        <v>70</v>
      </c>
      <c r="G8" t="s">
        <v>68</v>
      </c>
      <c r="I8" s="6">
        <f ca="1">IF(F8="mesačne","",IFERROR(SUM(K8:INDEX(K8:AZ8,1,MATCH(TODAY(),$K$1:$AZ$1,1)))-J8,0))</f>
        <v>0</v>
      </c>
      <c r="J8" s="5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</row>
    <row r="9" spans="1:52" x14ac:dyDescent="0.25">
      <c r="A9" s="1" t="s">
        <v>117</v>
      </c>
      <c r="B9" s="1" t="s">
        <v>6</v>
      </c>
      <c r="D9" t="s">
        <v>97</v>
      </c>
      <c r="E9" s="2">
        <v>150</v>
      </c>
      <c r="F9" t="s">
        <v>70</v>
      </c>
      <c r="G9" t="s">
        <v>66</v>
      </c>
      <c r="I9" s="6">
        <f ca="1">IF(F9="mesačne","",IFERROR(SUM(K9:INDEX(K9:AZ9,1,MATCH(TODAY(),$K$1:$AZ$1,1)))-J9,0))</f>
        <v>0</v>
      </c>
      <c r="J9" s="5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</row>
    <row r="10" spans="1:52" x14ac:dyDescent="0.25">
      <c r="A10" s="1" t="s">
        <v>117</v>
      </c>
      <c r="B10" s="1" t="s">
        <v>24</v>
      </c>
      <c r="D10" t="s">
        <v>98</v>
      </c>
      <c r="E10" s="2">
        <v>250</v>
      </c>
      <c r="F10" t="s">
        <v>70</v>
      </c>
      <c r="G10" t="s">
        <v>66</v>
      </c>
      <c r="I10" s="6">
        <f ca="1">IF(F10="mesačne","",IFERROR(SUM(K10:INDEX(K10:AZ10,1,MATCH(TODAY(),$K$1:$AZ$1,1)))-J10,0))</f>
        <v>0</v>
      </c>
      <c r="J10" s="5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</row>
    <row r="11" spans="1:52" x14ac:dyDescent="0.25">
      <c r="A11" s="1" t="s">
        <v>117</v>
      </c>
      <c r="B11" s="1" t="s">
        <v>24</v>
      </c>
      <c r="D11" t="s">
        <v>107</v>
      </c>
      <c r="E11" s="2">
        <v>90</v>
      </c>
      <c r="F11" t="s">
        <v>106</v>
      </c>
      <c r="I11" s="6">
        <f ca="1">IF(F11="mesačne","",IFERROR(SUM(K11:INDEX(K11:AZ11,1,MATCH(TODAY(),$K$1:$AZ$1,1)))-J11,0))</f>
        <v>0</v>
      </c>
      <c r="J11" s="5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</row>
    <row r="12" spans="1:52" x14ac:dyDescent="0.25">
      <c r="A12" s="1" t="s">
        <v>111</v>
      </c>
      <c r="B12" s="1" t="s">
        <v>6</v>
      </c>
      <c r="D12" t="s">
        <v>28</v>
      </c>
      <c r="E12" s="2">
        <v>300</v>
      </c>
      <c r="F12" t="s">
        <v>71</v>
      </c>
      <c r="I12" s="6" t="str">
        <f ca="1">IF(F12="mesačne","",IFERROR(SUM(K12:INDEX(K12:AZ12,1,MATCH(TODAY(),$K$1:$AZ$1,1)))-J12,0))</f>
        <v/>
      </c>
      <c r="J12" s="5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</row>
    <row r="13" spans="1:52" x14ac:dyDescent="0.25">
      <c r="A13" s="1" t="s">
        <v>117</v>
      </c>
      <c r="B13" s="1" t="s">
        <v>24</v>
      </c>
      <c r="D13" t="s">
        <v>119</v>
      </c>
      <c r="E13" s="2">
        <v>100</v>
      </c>
      <c r="F13" t="s">
        <v>70</v>
      </c>
      <c r="I13" s="6">
        <f ca="1">IF(F13="mesačne","",IFERROR(SUM(K13:INDEX(K13:AZ13,1,MATCH(TODAY(),$K$1:$AZ$1,1)))-J13,0))</f>
        <v>0</v>
      </c>
      <c r="J13" s="5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</row>
    <row r="14" spans="1:52" x14ac:dyDescent="0.25">
      <c r="A14" s="1" t="s">
        <v>113</v>
      </c>
      <c r="B14" s="4" t="s">
        <v>8</v>
      </c>
      <c r="D14" t="s">
        <v>82</v>
      </c>
      <c r="E14" s="2">
        <v>200</v>
      </c>
      <c r="F14" t="s">
        <v>71</v>
      </c>
      <c r="I14" s="6" t="str">
        <f ca="1">IF(F14="mesačne","",IFERROR(SUM(K14:INDEX(K14:AZ14,1,MATCH(TODAY(),$K$1:$AZ$1,1)))-J14,0))</f>
        <v/>
      </c>
      <c r="J14" s="5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</row>
    <row r="15" spans="1:52" x14ac:dyDescent="0.25">
      <c r="A15" s="1" t="s">
        <v>117</v>
      </c>
      <c r="B15" s="1" t="s">
        <v>24</v>
      </c>
      <c r="D15" t="s">
        <v>29</v>
      </c>
      <c r="E15" s="2">
        <v>500</v>
      </c>
      <c r="F15" t="s">
        <v>70</v>
      </c>
      <c r="I15" s="6">
        <f ca="1">IF(F15="mesačne","",IFERROR(SUM(K15:INDEX(K15:AZ15,1,MATCH(TODAY(),$K$1:$AZ$1,1)))-J15,0))</f>
        <v>0</v>
      </c>
      <c r="J15" s="5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</row>
    <row r="16" spans="1:52" x14ac:dyDescent="0.25">
      <c r="A16" s="1" t="s">
        <v>113</v>
      </c>
      <c r="B16" s="1" t="s">
        <v>6</v>
      </c>
      <c r="C16" s="1" t="s">
        <v>30</v>
      </c>
      <c r="D16" t="s">
        <v>31</v>
      </c>
      <c r="E16" s="2"/>
      <c r="F16" s="32"/>
      <c r="I16" s="6">
        <f ca="1">IF(F16="mesačne","",IFERROR(SUM(K16:INDEX(K16:AZ16,1,MATCH(TODAY(),$K$1:$AZ$1,1)))-J16,0))</f>
        <v>0</v>
      </c>
      <c r="K16" s="22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</row>
    <row r="17" spans="1:52" x14ac:dyDescent="0.25">
      <c r="A17" s="1" t="s">
        <v>113</v>
      </c>
      <c r="B17" s="1" t="s">
        <v>6</v>
      </c>
      <c r="D17" t="s">
        <v>32</v>
      </c>
      <c r="E17" s="2"/>
      <c r="I17" s="6">
        <f ca="1">IF(F17="mesačne","",IFERROR(SUM(K17:INDEX(K17:AZ17,1,MATCH(TODAY(),$K$1:$AZ$1,1)))-J17,0))</f>
        <v>0</v>
      </c>
      <c r="K17" s="22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</row>
    <row r="18" spans="1:52" x14ac:dyDescent="0.25">
      <c r="A18" s="1" t="s">
        <v>113</v>
      </c>
      <c r="B18" s="1" t="s">
        <v>6</v>
      </c>
      <c r="D18" t="s">
        <v>33</v>
      </c>
      <c r="E18" s="2"/>
      <c r="I18" s="6">
        <f ca="1">IF(F18="mesačne","",IFERROR(SUM(K18:INDEX(K18:AZ18,1,MATCH(TODAY(),$K$1:$AZ$1,1)))-J18,0))</f>
        <v>0</v>
      </c>
      <c r="K18" s="22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</row>
    <row r="19" spans="1:52" x14ac:dyDescent="0.25">
      <c r="A19" s="1" t="s">
        <v>117</v>
      </c>
      <c r="B19" s="1" t="s">
        <v>6</v>
      </c>
      <c r="D19" t="s">
        <v>99</v>
      </c>
      <c r="E19" s="2"/>
      <c r="I19" s="6">
        <f ca="1">IF(F19="mesačne","",IFERROR(SUM(K19:INDEX(K19:AZ19,1,MATCH(TODAY(),$K$1:$AZ$1,1)))-J19,0))</f>
        <v>0</v>
      </c>
      <c r="K19" s="22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</row>
    <row r="20" spans="1:52" x14ac:dyDescent="0.25">
      <c r="A20" s="1" t="s">
        <v>117</v>
      </c>
      <c r="B20" s="1" t="s">
        <v>6</v>
      </c>
      <c r="D20" t="s">
        <v>27</v>
      </c>
      <c r="E20" s="2"/>
      <c r="I20" s="6">
        <f ca="1">IF(F20="mesačne","",IFERROR(SUM(K20:INDEX(K20:AZ20,1,MATCH(TODAY(),$K$1:$AZ$1,1)))-J20,0))</f>
        <v>0</v>
      </c>
      <c r="K20" s="22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</row>
    <row r="21" spans="1:52" x14ac:dyDescent="0.25">
      <c r="A21" s="1" t="s">
        <v>113</v>
      </c>
      <c r="B21" s="4" t="s">
        <v>8</v>
      </c>
      <c r="D21" t="s">
        <v>83</v>
      </c>
      <c r="E21" s="2"/>
      <c r="I21" s="6">
        <f ca="1">IF(F21="mesačne","",IFERROR(SUM(K21:INDEX(K21:AZ21,1,MATCH(TODAY(),$K$1:$AZ$1,1)))-J21,0))</f>
        <v>0</v>
      </c>
      <c r="K21" s="22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</row>
    <row r="22" spans="1:52" x14ac:dyDescent="0.25">
      <c r="A22" s="1" t="s">
        <v>117</v>
      </c>
      <c r="B22" s="1" t="s">
        <v>6</v>
      </c>
      <c r="D22" t="s">
        <v>58</v>
      </c>
      <c r="E22" s="2"/>
      <c r="I22" s="6">
        <f ca="1">IF(F22="mesačne","",IFERROR(SUM(K22:INDEX(K22:AZ22,1,MATCH(TODAY(),$K$1:$AZ$1,1)))-J22,0))</f>
        <v>0</v>
      </c>
      <c r="K22" s="22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</row>
    <row r="23" spans="1:52" x14ac:dyDescent="0.25">
      <c r="A23" s="1" t="s">
        <v>113</v>
      </c>
      <c r="B23" s="1" t="s">
        <v>6</v>
      </c>
      <c r="C23" s="1" t="s">
        <v>1</v>
      </c>
      <c r="D23" t="s">
        <v>34</v>
      </c>
      <c r="E23" s="2"/>
      <c r="F23" s="32"/>
      <c r="I23" s="6">
        <f ca="1">IF(F23="mesačne","",IFERROR(SUM(K23:INDEX(K23:AZ23,1,MATCH(TODAY(),$K$1:$AZ$1,1)))-J23,0))</f>
        <v>0</v>
      </c>
      <c r="K23" s="22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</row>
    <row r="24" spans="1:52" x14ac:dyDescent="0.25">
      <c r="A24" s="1" t="s">
        <v>117</v>
      </c>
      <c r="B24" s="1" t="s">
        <v>6</v>
      </c>
      <c r="D24" t="s">
        <v>35</v>
      </c>
      <c r="E24" s="2"/>
      <c r="F24" s="32"/>
      <c r="I24" s="6">
        <f ca="1">IF(F24="mesačne","",IFERROR(SUM(K24:INDEX(K24:AZ24,1,MATCH(TODAY(),$K$1:$AZ$1,1)))-J24,0))</f>
        <v>0</v>
      </c>
      <c r="K24" s="22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</row>
    <row r="25" spans="1:52" x14ac:dyDescent="0.25">
      <c r="A25" s="1" t="s">
        <v>113</v>
      </c>
      <c r="B25" s="1" t="s">
        <v>6</v>
      </c>
      <c r="D25" t="s">
        <v>36</v>
      </c>
      <c r="E25" s="2"/>
      <c r="F25" s="32"/>
      <c r="I25" s="6">
        <f ca="1">IF(F25="mesačne","",IFERROR(SUM(K25:INDEX(K25:AZ25,1,MATCH(TODAY(),$K$1:$AZ$1,1)))-J25,0))</f>
        <v>0</v>
      </c>
      <c r="K25" s="22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</row>
    <row r="26" spans="1:52" x14ac:dyDescent="0.25">
      <c r="A26" s="1" t="s">
        <v>114</v>
      </c>
      <c r="B26" s="1" t="s">
        <v>24</v>
      </c>
      <c r="D26" t="s">
        <v>17</v>
      </c>
      <c r="E26" s="2"/>
      <c r="F26" s="32"/>
      <c r="I26" s="6">
        <f ca="1">IF(F26="mesačne","",IFERROR(SUM(K26:INDEX(K26:AZ26,1,MATCH(TODAY(),$K$1:$AZ$1,1)))-J26,0))</f>
        <v>0</v>
      </c>
      <c r="K26" s="22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</row>
    <row r="27" spans="1:52" x14ac:dyDescent="0.25">
      <c r="A27" s="1" t="s">
        <v>117</v>
      </c>
      <c r="B27" s="1" t="s">
        <v>6</v>
      </c>
      <c r="D27" t="s">
        <v>62</v>
      </c>
      <c r="E27" s="2"/>
      <c r="F27" s="32"/>
      <c r="I27" s="6">
        <f ca="1">IF(F27="mesačne","",IFERROR(SUM(K27:INDEX(K27:AZ27,1,MATCH(TODAY(),$K$1:$AZ$1,1)))-J27,0))</f>
        <v>0</v>
      </c>
      <c r="K27" s="22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</row>
    <row r="28" spans="1:52" x14ac:dyDescent="0.25">
      <c r="A28" s="1" t="s">
        <v>117</v>
      </c>
      <c r="B28" s="1" t="s">
        <v>6</v>
      </c>
      <c r="D28" t="s">
        <v>81</v>
      </c>
      <c r="E28" s="2"/>
      <c r="F28" s="32"/>
      <c r="I28" s="6">
        <f ca="1">IF(F28="mesačne","",IFERROR(SUM(K28:INDEX(K28:AZ28,1,MATCH(TODAY(),$K$1:$AZ$1,1)))-J28,0))</f>
        <v>0</v>
      </c>
      <c r="K28" s="22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</row>
    <row r="29" spans="1:52" x14ac:dyDescent="0.25">
      <c r="A29" s="1" t="s">
        <v>113</v>
      </c>
      <c r="B29" s="1" t="s">
        <v>6</v>
      </c>
      <c r="D29" t="s">
        <v>124</v>
      </c>
      <c r="E29" s="2"/>
      <c r="F29" s="32"/>
      <c r="I29" s="6">
        <f ca="1">IF(F29="mesačne","",IFERROR(SUM(K29:INDEX(K29:AZ29,1,MATCH(TODAY(),$K$1:$AZ$1,1)))-J29,0))</f>
        <v>0</v>
      </c>
      <c r="K29" s="22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</row>
    <row r="30" spans="1:52" x14ac:dyDescent="0.25">
      <c r="A30" s="1" t="s">
        <v>111</v>
      </c>
      <c r="B30" s="1" t="s">
        <v>6</v>
      </c>
      <c r="D30" t="s">
        <v>37</v>
      </c>
      <c r="E30" s="2"/>
      <c r="F30" s="32"/>
      <c r="I30" s="6">
        <f ca="1">IF(F30="mesačne","",IFERROR(SUM(K30:INDEX(K30:AZ30,1,MATCH(TODAY(),$K$1:$AZ$1,1)))-J30,0))</f>
        <v>0</v>
      </c>
      <c r="K30" s="22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</row>
    <row r="31" spans="1:52" x14ac:dyDescent="0.25">
      <c r="A31" s="1" t="s">
        <v>117</v>
      </c>
      <c r="B31" s="1" t="s">
        <v>6</v>
      </c>
      <c r="D31" t="s">
        <v>38</v>
      </c>
      <c r="E31" s="2"/>
      <c r="F31" s="32"/>
      <c r="I31" s="6">
        <f ca="1">IF(F31="mesačne","",IFERROR(SUM(K31:INDEX(K31:AZ31,1,MATCH(TODAY(),$K$1:$AZ$1,1)))-J31,0))</f>
        <v>0</v>
      </c>
      <c r="K31" s="22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</row>
    <row r="32" spans="1:52" x14ac:dyDescent="0.25">
      <c r="A32" s="1" t="s">
        <v>113</v>
      </c>
      <c r="B32" s="1" t="s">
        <v>24</v>
      </c>
      <c r="D32" t="s">
        <v>16</v>
      </c>
      <c r="E32" s="2"/>
      <c r="F32" s="32"/>
      <c r="I32" s="6">
        <f ca="1">IF(F32="mesačne","",IFERROR(SUM(K32:INDEX(K32:AZ32,1,MATCH(TODAY(),$K$1:$AZ$1,1)))-J32,0))</f>
        <v>0</v>
      </c>
      <c r="K32" s="22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</row>
    <row r="33" spans="1:52" x14ac:dyDescent="0.25">
      <c r="A33" s="1" t="s">
        <v>113</v>
      </c>
      <c r="B33" s="1" t="s">
        <v>24</v>
      </c>
      <c r="C33" s="1" t="s">
        <v>10</v>
      </c>
      <c r="D33" t="s">
        <v>11</v>
      </c>
      <c r="E33" s="2"/>
      <c r="F33" s="32"/>
      <c r="I33" s="6">
        <f ca="1">IF(F33="mesačne","",IFERROR(SUM(K33:INDEX(K33:AZ33,1,MATCH(TODAY(),$K$1:$AZ$1,1)))-J33,0))</f>
        <v>0</v>
      </c>
      <c r="K33" s="22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</row>
    <row r="34" spans="1:52" x14ac:dyDescent="0.25">
      <c r="A34" s="1" t="s">
        <v>111</v>
      </c>
      <c r="B34" s="1" t="s">
        <v>24</v>
      </c>
      <c r="D34" t="s">
        <v>14</v>
      </c>
      <c r="E34" s="2"/>
      <c r="F34" s="32"/>
      <c r="I34" s="6">
        <f ca="1">IF(F34="mesačne","",IFERROR(SUM(K34:INDEX(K34:AZ34,1,MATCH(TODAY(),$K$1:$AZ$1,1)))-J34,0))</f>
        <v>0</v>
      </c>
      <c r="K34" s="22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</row>
    <row r="35" spans="1:52" x14ac:dyDescent="0.25">
      <c r="A35" s="1" t="s">
        <v>111</v>
      </c>
      <c r="B35" s="1" t="s">
        <v>24</v>
      </c>
      <c r="D35" t="s">
        <v>13</v>
      </c>
      <c r="E35" s="2"/>
      <c r="F35" s="32"/>
      <c r="I35" s="6">
        <f ca="1">IF(F35="mesačne","",IFERROR(SUM(K35:INDEX(K35:AZ35,1,MATCH(TODAY(),$K$1:$AZ$1,1)))-J35,0))</f>
        <v>0</v>
      </c>
      <c r="K35" s="22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</row>
    <row r="36" spans="1:52" x14ac:dyDescent="0.25">
      <c r="A36" s="1" t="s">
        <v>117</v>
      </c>
      <c r="B36" s="1" t="s">
        <v>24</v>
      </c>
      <c r="D36" t="s">
        <v>12</v>
      </c>
      <c r="E36" s="2"/>
      <c r="F36" s="32"/>
      <c r="I36" s="6">
        <f ca="1">IF(F36="mesačne","",IFERROR(SUM(K36:INDEX(K36:AZ36,1,MATCH(TODAY(),$K$1:$AZ$1,1)))-J36,0))</f>
        <v>0</v>
      </c>
      <c r="K36" s="22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</row>
    <row r="37" spans="1:52" x14ac:dyDescent="0.25">
      <c r="A37" s="1" t="s">
        <v>111</v>
      </c>
      <c r="B37" s="1" t="s">
        <v>24</v>
      </c>
      <c r="D37" t="s">
        <v>39</v>
      </c>
      <c r="E37" s="2"/>
      <c r="F37" s="32"/>
      <c r="I37" s="6">
        <f ca="1">IF(F37="mesačne","",IFERROR(SUM(K37:INDEX(K37:AZ37,1,MATCH(TODAY(),$K$1:$AZ$1,1)))-J37,0))</f>
        <v>0</v>
      </c>
      <c r="K37" s="22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</row>
    <row r="38" spans="1:52" x14ac:dyDescent="0.25">
      <c r="A38" s="1" t="s">
        <v>113</v>
      </c>
      <c r="B38" s="1" t="s">
        <v>24</v>
      </c>
      <c r="D38" t="s">
        <v>40</v>
      </c>
      <c r="E38" s="2"/>
      <c r="F38" s="32"/>
      <c r="I38" s="6">
        <f ca="1">IF(F38="mesačne","",IFERROR(SUM(K38:INDEX(K38:AZ38,1,MATCH(TODAY(),$K$1:$AZ$1,1)))-J38,0))</f>
        <v>0</v>
      </c>
      <c r="K38" s="22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</row>
    <row r="39" spans="1:52" x14ac:dyDescent="0.25">
      <c r="A39" s="1" t="s">
        <v>117</v>
      </c>
      <c r="B39" s="1" t="s">
        <v>24</v>
      </c>
      <c r="D39" t="s">
        <v>59</v>
      </c>
      <c r="E39" s="2"/>
      <c r="F39" s="32"/>
      <c r="I39" s="6">
        <f ca="1">IF(F39="mesačne","",IFERROR(SUM(K39:INDEX(K39:AZ39,1,MATCH(TODAY(),$K$1:$AZ$1,1)))-J39,0))</f>
        <v>0</v>
      </c>
      <c r="K39" s="22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</row>
    <row r="40" spans="1:52" x14ac:dyDescent="0.25">
      <c r="A40" s="1" t="s">
        <v>117</v>
      </c>
      <c r="B40" s="1" t="s">
        <v>24</v>
      </c>
      <c r="D40" t="s">
        <v>60</v>
      </c>
      <c r="E40" s="2"/>
      <c r="F40" s="32"/>
      <c r="I40" s="6">
        <f ca="1">IF(F40="mesačne","",IFERROR(SUM(K40:INDEX(K40:AZ40,1,MATCH(TODAY(),$K$1:$AZ$1,1)))-J40,0))</f>
        <v>0</v>
      </c>
      <c r="K40" s="22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</row>
    <row r="41" spans="1:52" x14ac:dyDescent="0.25">
      <c r="A41" s="1" t="s">
        <v>111</v>
      </c>
      <c r="B41" s="1" t="s">
        <v>6</v>
      </c>
      <c r="C41" s="1" t="s">
        <v>15</v>
      </c>
      <c r="D41" t="s">
        <v>41</v>
      </c>
      <c r="E41" s="2"/>
      <c r="F41" s="32"/>
      <c r="I41" s="6">
        <f ca="1">IF(F41="mesačne","",IFERROR(SUM(K41:INDEX(K41:AZ41,1,MATCH(TODAY(),$K$1:$AZ$1,1)))-J41,0))</f>
        <v>0</v>
      </c>
      <c r="K41" s="22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</row>
    <row r="42" spans="1:52" x14ac:dyDescent="0.25">
      <c r="A42" s="1" t="s">
        <v>111</v>
      </c>
      <c r="B42" s="1" t="s">
        <v>6</v>
      </c>
      <c r="D42" t="s">
        <v>42</v>
      </c>
      <c r="E42" s="2"/>
      <c r="F42" s="32"/>
      <c r="I42" s="6">
        <f ca="1">IF(F42="mesačne","",IFERROR(SUM(K42:INDEX(K42:AZ42,1,MATCH(TODAY(),$K$1:$AZ$1,1)))-J42,0))</f>
        <v>0</v>
      </c>
      <c r="K42" s="22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</row>
    <row r="43" spans="1:52" x14ac:dyDescent="0.25">
      <c r="A43" s="1" t="s">
        <v>111</v>
      </c>
      <c r="B43" s="1" t="s">
        <v>6</v>
      </c>
      <c r="D43" t="s">
        <v>37</v>
      </c>
      <c r="E43" s="2"/>
      <c r="F43" s="32"/>
      <c r="I43" s="6">
        <f ca="1">IF(F43="mesačne","",IFERROR(SUM(K43:INDEX(K43:AZ43,1,MATCH(TODAY(),$K$1:$AZ$1,1)))-J43,0))</f>
        <v>0</v>
      </c>
      <c r="K43" s="22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</row>
    <row r="44" spans="1:52" x14ac:dyDescent="0.25">
      <c r="A44" s="1" t="s">
        <v>114</v>
      </c>
      <c r="B44" s="1" t="s">
        <v>24</v>
      </c>
      <c r="C44" s="1" t="s">
        <v>43</v>
      </c>
      <c r="D44" t="s">
        <v>44</v>
      </c>
      <c r="E44" s="2"/>
      <c r="F44" s="32"/>
      <c r="I44" s="6">
        <f ca="1">IF(F44="mesačne","",IFERROR(SUM(K44:INDEX(K44:AZ44,1,MATCH(TODAY(),$K$1:$AZ$1,1)))-J44,0))</f>
        <v>0</v>
      </c>
      <c r="K44" s="22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</row>
    <row r="45" spans="1:52" x14ac:dyDescent="0.25">
      <c r="A45" s="1" t="s">
        <v>117</v>
      </c>
      <c r="B45" s="1" t="s">
        <v>24</v>
      </c>
      <c r="D45" t="s">
        <v>61</v>
      </c>
      <c r="E45" s="2"/>
      <c r="F45" s="32"/>
      <c r="I45" s="6">
        <f ca="1">IF(F45="mesačne","",IFERROR(SUM(K45:INDEX(K45:AZ45,1,MATCH(TODAY(),$K$1:$AZ$1,1)))-J45,0))</f>
        <v>0</v>
      </c>
      <c r="K45" s="22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</row>
    <row r="46" spans="1:52" x14ac:dyDescent="0.25">
      <c r="A46" s="1" t="s">
        <v>114</v>
      </c>
      <c r="B46" s="1" t="s">
        <v>24</v>
      </c>
      <c r="D46" t="s">
        <v>45</v>
      </c>
      <c r="E46" s="2"/>
      <c r="F46" s="32"/>
      <c r="I46" s="6">
        <f ca="1">IF(F46="mesačne","",IFERROR(SUM(K46:INDEX(K46:AZ46,1,MATCH(TODAY(),$K$1:$AZ$1,1)))-J46,0))</f>
        <v>0</v>
      </c>
      <c r="K46" s="22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</row>
    <row r="47" spans="1:52" x14ac:dyDescent="0.25">
      <c r="A47" s="1" t="s">
        <v>117</v>
      </c>
      <c r="B47" s="1" t="s">
        <v>24</v>
      </c>
      <c r="D47" t="s">
        <v>46</v>
      </c>
      <c r="E47" s="2"/>
      <c r="F47" s="32"/>
      <c r="I47" s="6">
        <f ca="1">IF(F47="mesačne","",IFERROR(SUM(K47:INDEX(K47:AZ47,1,MATCH(TODAY(),$K$1:$AZ$1,1)))-J47,0))</f>
        <v>0</v>
      </c>
      <c r="K47" s="22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</row>
    <row r="48" spans="1:52" x14ac:dyDescent="0.25">
      <c r="A48" s="1" t="s">
        <v>117</v>
      </c>
      <c r="B48" s="1" t="s">
        <v>24</v>
      </c>
      <c r="D48" t="s">
        <v>47</v>
      </c>
      <c r="E48" s="2"/>
      <c r="F48" s="32"/>
      <c r="I48" s="6">
        <f ca="1">IF(F48="mesačne","",IFERROR(SUM(K48:INDEX(K48:AZ48,1,MATCH(TODAY(),$K$1:$AZ$1,1)))-J48,0))</f>
        <v>0</v>
      </c>
      <c r="K48" s="22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</row>
    <row r="49" spans="1:52" x14ac:dyDescent="0.25">
      <c r="A49" s="1" t="s">
        <v>117</v>
      </c>
      <c r="B49" s="1" t="s">
        <v>24</v>
      </c>
      <c r="D49" t="s">
        <v>48</v>
      </c>
      <c r="E49" s="2"/>
      <c r="F49" s="32"/>
      <c r="I49" s="6">
        <f ca="1">IF(F49="mesačne","",IFERROR(SUM(K49:INDEX(K49:AZ49,1,MATCH(TODAY(),$K$1:$AZ$1,1)))-J49,0))</f>
        <v>0</v>
      </c>
      <c r="K49" s="22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</row>
    <row r="50" spans="1:52" x14ac:dyDescent="0.25">
      <c r="A50" s="1" t="s">
        <v>117</v>
      </c>
      <c r="B50" s="1" t="s">
        <v>24</v>
      </c>
      <c r="D50" t="s">
        <v>49</v>
      </c>
      <c r="E50" s="2"/>
      <c r="F50" s="32"/>
      <c r="I50" s="6">
        <f ca="1">IF(F50="mesačne","",IFERROR(SUM(K50:INDEX(K50:AZ50,1,MATCH(TODAY(),$K$1:$AZ$1,1)))-J50,0))</f>
        <v>0</v>
      </c>
      <c r="K50" s="22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</row>
    <row r="51" spans="1:52" x14ac:dyDescent="0.25">
      <c r="A51" s="1" t="s">
        <v>117</v>
      </c>
      <c r="B51" s="1" t="s">
        <v>6</v>
      </c>
      <c r="C51" s="1" t="s">
        <v>50</v>
      </c>
      <c r="D51" t="s">
        <v>51</v>
      </c>
      <c r="E51" s="2"/>
      <c r="F51" s="32"/>
      <c r="I51" s="6">
        <f ca="1">IF(F51="mesačne","",IFERROR(SUM(K51:INDEX(K51:AZ51,1,MATCH(TODAY(),$K$1:$AZ$1,1)))-J51,0))</f>
        <v>0</v>
      </c>
      <c r="K51" s="22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</row>
    <row r="52" spans="1:52" x14ac:dyDescent="0.25">
      <c r="A52" s="1" t="s">
        <v>117</v>
      </c>
      <c r="B52" s="1" t="s">
        <v>24</v>
      </c>
      <c r="D52" t="s">
        <v>52</v>
      </c>
      <c r="E52" s="2"/>
      <c r="F52" s="32"/>
      <c r="I52" s="6">
        <f ca="1">IF(F52="mesačne","",IFERROR(SUM(K52:INDEX(K52:AZ52,1,MATCH(TODAY(),$K$1:$AZ$1,1)))-J52,0))</f>
        <v>0</v>
      </c>
      <c r="K52" s="22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</row>
    <row r="53" spans="1:52" x14ac:dyDescent="0.25">
      <c r="A53" s="1" t="s">
        <v>111</v>
      </c>
      <c r="B53" s="1" t="s">
        <v>6</v>
      </c>
      <c r="D53" t="s">
        <v>56</v>
      </c>
      <c r="E53" s="2"/>
      <c r="F53" s="32"/>
      <c r="I53" s="6">
        <f ca="1">IF(F53="mesačne","",IFERROR(SUM(K53:INDEX(K53:AZ53,1,MATCH(TODAY(),$K$1:$AZ$1,1)))-J53,0))</f>
        <v>0</v>
      </c>
      <c r="K53" s="22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</row>
    <row r="54" spans="1:52" x14ac:dyDescent="0.25">
      <c r="A54" s="1" t="s">
        <v>117</v>
      </c>
      <c r="B54" s="1" t="s">
        <v>24</v>
      </c>
      <c r="D54" t="s">
        <v>57</v>
      </c>
      <c r="E54" s="2"/>
      <c r="F54" s="32"/>
      <c r="I54" s="6">
        <f ca="1">IF(F54="mesačne","",IFERROR(SUM(K54:INDEX(K54:AZ54,1,MATCH(TODAY(),$K$1:$AZ$1,1)))-J54,0))</f>
        <v>0</v>
      </c>
      <c r="K54" s="22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</row>
    <row r="55" spans="1:52" x14ac:dyDescent="0.25">
      <c r="A55" s="1" t="s">
        <v>117</v>
      </c>
      <c r="B55" s="1" t="s">
        <v>24</v>
      </c>
      <c r="C55" s="1" t="s">
        <v>53</v>
      </c>
      <c r="D55" t="s">
        <v>54</v>
      </c>
      <c r="E55" s="2"/>
      <c r="F55" s="32"/>
      <c r="I55" s="6">
        <f ca="1">IF(F55="mesačne","",IFERROR(SUM(K55:INDEX(K55:AZ55,1,MATCH(TODAY(),$K$1:$AZ$1,1)))-J55,0))</f>
        <v>0</v>
      </c>
      <c r="K55" s="22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</row>
    <row r="56" spans="1:52" x14ac:dyDescent="0.25">
      <c r="A56" s="1" t="s">
        <v>117</v>
      </c>
      <c r="B56" s="1" t="s">
        <v>24</v>
      </c>
      <c r="D56" t="s">
        <v>55</v>
      </c>
      <c r="E56" s="2"/>
      <c r="F56" s="32"/>
      <c r="I56" s="6">
        <f ca="1">IF(F56="mesačne","",IFERROR(SUM(K56:INDEX(K56:AZ56,1,MATCH(TODAY(),$K$1:$AZ$1,1)))-J56,0))</f>
        <v>0</v>
      </c>
      <c r="K56" s="22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</row>
    <row r="57" spans="1:52" x14ac:dyDescent="0.25">
      <c r="A57" s="1" t="s">
        <v>117</v>
      </c>
      <c r="B57" s="1" t="s">
        <v>24</v>
      </c>
      <c r="D57" t="s">
        <v>101</v>
      </c>
      <c r="E57" s="2"/>
      <c r="F57" s="32"/>
      <c r="I57" s="6">
        <f ca="1">IF(F57="mesačne","",IFERROR(SUM(K57:INDEX(K57:AZ57,1,MATCH(TODAY(),$K$1:$AZ$1,1)))-J57,0))</f>
        <v>0</v>
      </c>
      <c r="K57" s="22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</row>
    <row r="58" spans="1:52" x14ac:dyDescent="0.25">
      <c r="A58" s="1" t="s">
        <v>117</v>
      </c>
      <c r="B58" s="1" t="s">
        <v>24</v>
      </c>
      <c r="D58" t="s">
        <v>102</v>
      </c>
      <c r="E58" s="2"/>
      <c r="F58" s="32"/>
      <c r="I58" s="6">
        <f ca="1">IF(F58="mesačne","",IFERROR(SUM(K58:INDEX(K58:AZ58,1,MATCH(TODAY(),$K$1:$AZ$1,1)))-J58,0))</f>
        <v>0</v>
      </c>
      <c r="K58" s="22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</row>
    <row r="59" spans="1:52" x14ac:dyDescent="0.25">
      <c r="A59" s="1" t="s">
        <v>112</v>
      </c>
      <c r="B59" s="4" t="s">
        <v>4</v>
      </c>
      <c r="C59" s="1" t="s">
        <v>3</v>
      </c>
      <c r="D59" t="s">
        <v>104</v>
      </c>
      <c r="E59" s="2"/>
      <c r="F59" s="32"/>
      <c r="I59" s="6">
        <f ca="1">IF(F59="mesačne","",IFERROR(SUM(K59:INDEX(K59:AZ59,1,MATCH(TODAY(),$K$1:$AZ$1,1)))-J59,0))</f>
        <v>0</v>
      </c>
      <c r="K59" s="22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</row>
    <row r="60" spans="1:52" x14ac:dyDescent="0.25">
      <c r="A60" s="1" t="s">
        <v>112</v>
      </c>
      <c r="B60" s="4" t="s">
        <v>4</v>
      </c>
      <c r="D60" t="s">
        <v>105</v>
      </c>
      <c r="E60" s="2"/>
      <c r="F60" s="32"/>
      <c r="I60" s="6">
        <f ca="1">IF(F60="mesačne","",IFERROR(SUM(K60:INDEX(K60:AZ60,1,MATCH(TODAY(),$K$1:$AZ$1,1)))-J60,0))</f>
        <v>0</v>
      </c>
      <c r="K60" s="22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</row>
    <row r="61" spans="1:52" x14ac:dyDescent="0.25">
      <c r="A61" s="1" t="s">
        <v>117</v>
      </c>
      <c r="B61" s="4" t="s">
        <v>7</v>
      </c>
      <c r="C61" s="1" t="s">
        <v>0</v>
      </c>
      <c r="D61" t="s">
        <v>84</v>
      </c>
      <c r="E61" s="2"/>
      <c r="F61" s="32"/>
      <c r="I61" s="6">
        <f ca="1">IF(F61="mesačne","",IFERROR(SUM(K61:INDEX(K61:AZ61,1,MATCH(TODAY(),$K$1:$AZ$1,1)))-J61,0))</f>
        <v>0</v>
      </c>
      <c r="K61" s="22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</row>
    <row r="62" spans="1:52" x14ac:dyDescent="0.25">
      <c r="A62" s="1" t="s">
        <v>113</v>
      </c>
      <c r="B62" s="4" t="s">
        <v>7</v>
      </c>
      <c r="D62" t="s">
        <v>78</v>
      </c>
      <c r="E62" s="2"/>
      <c r="F62" s="32"/>
      <c r="I62" s="6">
        <f ca="1">IF(F62="mesačne","",IFERROR(SUM(K62:INDEX(K62:AZ62,1,MATCH(TODAY(),$K$1:$AZ$1,1)))-J62,0))</f>
        <v>0</v>
      </c>
      <c r="K62" s="22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</row>
    <row r="63" spans="1:52" x14ac:dyDescent="0.25">
      <c r="A63" s="1" t="s">
        <v>113</v>
      </c>
      <c r="B63" s="4" t="s">
        <v>7</v>
      </c>
      <c r="D63" t="s">
        <v>79</v>
      </c>
      <c r="E63" s="2"/>
      <c r="F63" s="32"/>
      <c r="I63" s="6">
        <f ca="1">IF(F63="mesačne","",IFERROR(SUM(K63:INDEX(K63:AZ63,1,MATCH(TODAY(),$K$1:$AZ$1,1)))-J63,0))</f>
        <v>0</v>
      </c>
      <c r="K63" s="22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</row>
    <row r="64" spans="1:52" x14ac:dyDescent="0.25">
      <c r="A64" s="1" t="s">
        <v>113</v>
      </c>
      <c r="B64" s="4" t="s">
        <v>7</v>
      </c>
      <c r="D64" t="s">
        <v>80</v>
      </c>
      <c r="E64" s="2"/>
      <c r="F64" s="32"/>
      <c r="I64" s="6">
        <f ca="1">IF(F64="mesačne","",IFERROR(SUM(K64:INDEX(K64:AZ64,1,MATCH(TODAY(),$K$1:$AZ$1,1)))-J64,0))</f>
        <v>0</v>
      </c>
      <c r="K64" s="22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</row>
    <row r="65" spans="1:52" x14ac:dyDescent="0.25">
      <c r="A65" s="7"/>
      <c r="B65" s="11"/>
      <c r="C65" s="11"/>
      <c r="D65" s="8" t="s">
        <v>9</v>
      </c>
      <c r="E65" s="7"/>
      <c r="F65" s="7"/>
      <c r="G65" s="7"/>
      <c r="H65" s="7"/>
      <c r="I65" s="7"/>
      <c r="J65" s="7"/>
      <c r="K65" s="21">
        <f t="shared" ref="K65:AZ65" si="2">SUM(K3:K64)</f>
        <v>0</v>
      </c>
      <c r="L65" s="21">
        <f t="shared" si="2"/>
        <v>0</v>
      </c>
      <c r="M65" s="21">
        <f t="shared" si="2"/>
        <v>0</v>
      </c>
      <c r="N65" s="21">
        <f t="shared" si="2"/>
        <v>0</v>
      </c>
      <c r="O65" s="21">
        <f t="shared" si="2"/>
        <v>0</v>
      </c>
      <c r="P65" s="21">
        <f t="shared" si="2"/>
        <v>0</v>
      </c>
      <c r="Q65" s="21">
        <f t="shared" si="2"/>
        <v>0</v>
      </c>
      <c r="R65" s="21">
        <f t="shared" si="2"/>
        <v>0</v>
      </c>
      <c r="S65" s="21">
        <f t="shared" si="2"/>
        <v>0</v>
      </c>
      <c r="T65" s="21">
        <f t="shared" si="2"/>
        <v>0</v>
      </c>
      <c r="U65" s="21">
        <f t="shared" si="2"/>
        <v>0</v>
      </c>
      <c r="V65" s="21">
        <f t="shared" si="2"/>
        <v>0</v>
      </c>
      <c r="W65" s="21">
        <f t="shared" si="2"/>
        <v>0</v>
      </c>
      <c r="X65" s="21">
        <f t="shared" si="2"/>
        <v>0</v>
      </c>
      <c r="Y65" s="21">
        <f t="shared" si="2"/>
        <v>0</v>
      </c>
      <c r="Z65" s="21">
        <f t="shared" si="2"/>
        <v>0</v>
      </c>
      <c r="AA65" s="21">
        <f t="shared" si="2"/>
        <v>0</v>
      </c>
      <c r="AB65" s="21">
        <f t="shared" si="2"/>
        <v>0</v>
      </c>
      <c r="AC65" s="21">
        <f t="shared" si="2"/>
        <v>0</v>
      </c>
      <c r="AD65" s="21">
        <f t="shared" si="2"/>
        <v>0</v>
      </c>
      <c r="AE65" s="21">
        <f t="shared" si="2"/>
        <v>0</v>
      </c>
      <c r="AF65" s="21">
        <f t="shared" si="2"/>
        <v>0</v>
      </c>
      <c r="AG65" s="21">
        <f t="shared" si="2"/>
        <v>0</v>
      </c>
      <c r="AH65" s="21">
        <f t="shared" si="2"/>
        <v>0</v>
      </c>
      <c r="AI65" s="21">
        <f t="shared" si="2"/>
        <v>0</v>
      </c>
      <c r="AJ65" s="21">
        <f t="shared" si="2"/>
        <v>0</v>
      </c>
      <c r="AK65" s="21">
        <f t="shared" si="2"/>
        <v>0</v>
      </c>
      <c r="AL65" s="21">
        <f t="shared" si="2"/>
        <v>0</v>
      </c>
      <c r="AM65" s="21">
        <f t="shared" si="2"/>
        <v>0</v>
      </c>
      <c r="AN65" s="21">
        <f t="shared" si="2"/>
        <v>0</v>
      </c>
      <c r="AO65" s="21">
        <f t="shared" si="2"/>
        <v>0</v>
      </c>
      <c r="AP65" s="21">
        <f t="shared" si="2"/>
        <v>0</v>
      </c>
      <c r="AQ65" s="21">
        <f t="shared" si="2"/>
        <v>0</v>
      </c>
      <c r="AR65" s="21">
        <f t="shared" si="2"/>
        <v>0</v>
      </c>
      <c r="AS65" s="21">
        <f t="shared" si="2"/>
        <v>0</v>
      </c>
      <c r="AT65" s="21">
        <f t="shared" si="2"/>
        <v>0</v>
      </c>
      <c r="AU65" s="21">
        <f t="shared" si="2"/>
        <v>0</v>
      </c>
      <c r="AV65" s="21">
        <f t="shared" si="2"/>
        <v>0</v>
      </c>
      <c r="AW65" s="21">
        <f t="shared" si="2"/>
        <v>0</v>
      </c>
      <c r="AX65" s="21">
        <f t="shared" si="2"/>
        <v>0</v>
      </c>
      <c r="AY65" s="21">
        <f t="shared" si="2"/>
        <v>0</v>
      </c>
      <c r="AZ65" s="21">
        <f t="shared" si="2"/>
        <v>0</v>
      </c>
    </row>
    <row r="66" spans="1:52" x14ac:dyDescent="0.25">
      <c r="B66" s="1"/>
      <c r="D66" t="s">
        <v>5</v>
      </c>
      <c r="K66" s="22">
        <v>1700</v>
      </c>
      <c r="L66" s="22">
        <f>K66</f>
        <v>1700</v>
      </c>
      <c r="M66" s="22">
        <f t="shared" ref="M66:AB68" si="3">L66</f>
        <v>1700</v>
      </c>
      <c r="N66" s="22">
        <f t="shared" si="3"/>
        <v>1700</v>
      </c>
      <c r="O66" s="22">
        <f t="shared" si="3"/>
        <v>1700</v>
      </c>
      <c r="P66" s="22">
        <f t="shared" si="3"/>
        <v>1700</v>
      </c>
      <c r="Q66" s="22">
        <f t="shared" si="3"/>
        <v>1700</v>
      </c>
      <c r="R66" s="22">
        <f t="shared" si="3"/>
        <v>1700</v>
      </c>
      <c r="S66" s="22">
        <f t="shared" si="3"/>
        <v>1700</v>
      </c>
      <c r="T66" s="22">
        <f t="shared" si="3"/>
        <v>1700</v>
      </c>
      <c r="U66" s="22">
        <f t="shared" si="3"/>
        <v>1700</v>
      </c>
      <c r="V66" s="22">
        <f t="shared" si="3"/>
        <v>1700</v>
      </c>
      <c r="W66" s="22">
        <f t="shared" si="3"/>
        <v>1700</v>
      </c>
      <c r="X66" s="22">
        <f t="shared" si="3"/>
        <v>1700</v>
      </c>
      <c r="Y66" s="22">
        <f t="shared" si="3"/>
        <v>1700</v>
      </c>
      <c r="Z66" s="22">
        <f t="shared" si="3"/>
        <v>1700</v>
      </c>
      <c r="AA66" s="22">
        <f t="shared" si="3"/>
        <v>1700</v>
      </c>
      <c r="AB66" s="22">
        <f t="shared" si="3"/>
        <v>1700</v>
      </c>
      <c r="AC66" s="22">
        <f t="shared" ref="AC66:AR68" si="4">AB66</f>
        <v>1700</v>
      </c>
      <c r="AD66" s="22">
        <f t="shared" si="4"/>
        <v>1700</v>
      </c>
      <c r="AE66" s="22">
        <f t="shared" si="4"/>
        <v>1700</v>
      </c>
      <c r="AF66" s="22">
        <f t="shared" si="4"/>
        <v>1700</v>
      </c>
      <c r="AG66" s="22">
        <f t="shared" si="4"/>
        <v>1700</v>
      </c>
      <c r="AH66" s="22">
        <f t="shared" si="4"/>
        <v>1700</v>
      </c>
      <c r="AI66" s="22">
        <f t="shared" si="4"/>
        <v>1700</v>
      </c>
      <c r="AJ66" s="22">
        <f t="shared" si="4"/>
        <v>1700</v>
      </c>
      <c r="AK66" s="22">
        <f t="shared" si="4"/>
        <v>1700</v>
      </c>
      <c r="AL66" s="22">
        <f t="shared" si="4"/>
        <v>1700</v>
      </c>
      <c r="AM66" s="22">
        <f t="shared" si="4"/>
        <v>1700</v>
      </c>
      <c r="AN66" s="22">
        <f t="shared" si="4"/>
        <v>1700</v>
      </c>
      <c r="AO66" s="22">
        <f t="shared" si="4"/>
        <v>1700</v>
      </c>
      <c r="AP66" s="22">
        <f t="shared" si="4"/>
        <v>1700</v>
      </c>
      <c r="AQ66" s="22">
        <f t="shared" si="4"/>
        <v>1700</v>
      </c>
      <c r="AR66" s="22">
        <f t="shared" si="4"/>
        <v>1700</v>
      </c>
      <c r="AS66" s="22">
        <f t="shared" ref="AS66:AZ68" si="5">AR66</f>
        <v>1700</v>
      </c>
      <c r="AT66" s="22">
        <f t="shared" si="5"/>
        <v>1700</v>
      </c>
      <c r="AU66" s="22">
        <f t="shared" si="5"/>
        <v>1700</v>
      </c>
      <c r="AV66" s="22">
        <f t="shared" si="5"/>
        <v>1700</v>
      </c>
      <c r="AW66" s="22">
        <f t="shared" si="5"/>
        <v>1700</v>
      </c>
      <c r="AX66" s="22">
        <f t="shared" si="5"/>
        <v>1700</v>
      </c>
      <c r="AY66" s="22">
        <f t="shared" si="5"/>
        <v>1700</v>
      </c>
      <c r="AZ66" s="22">
        <f t="shared" si="5"/>
        <v>1700</v>
      </c>
    </row>
    <row r="67" spans="1:52" x14ac:dyDescent="0.25">
      <c r="B67" s="1"/>
      <c r="D67" t="s">
        <v>74</v>
      </c>
      <c r="K67" s="22">
        <v>1700</v>
      </c>
      <c r="L67" s="22">
        <f t="shared" ref="L67:AA68" si="6">K67</f>
        <v>1700</v>
      </c>
      <c r="M67" s="22">
        <f t="shared" si="6"/>
        <v>1700</v>
      </c>
      <c r="N67" s="22">
        <f t="shared" si="6"/>
        <v>1700</v>
      </c>
      <c r="O67" s="22">
        <f t="shared" si="6"/>
        <v>1700</v>
      </c>
      <c r="P67" s="22">
        <f t="shared" si="6"/>
        <v>1700</v>
      </c>
      <c r="Q67" s="22">
        <f t="shared" si="6"/>
        <v>1700</v>
      </c>
      <c r="R67" s="22">
        <f t="shared" si="6"/>
        <v>1700</v>
      </c>
      <c r="S67" s="22">
        <f t="shared" si="6"/>
        <v>1700</v>
      </c>
      <c r="T67" s="22">
        <f t="shared" si="6"/>
        <v>1700</v>
      </c>
      <c r="U67" s="22">
        <f t="shared" si="6"/>
        <v>1700</v>
      </c>
      <c r="V67" s="22">
        <f t="shared" si="6"/>
        <v>1700</v>
      </c>
      <c r="W67" s="22">
        <f t="shared" si="6"/>
        <v>1700</v>
      </c>
      <c r="X67" s="22">
        <f t="shared" si="6"/>
        <v>1700</v>
      </c>
      <c r="Y67" s="22">
        <f t="shared" si="6"/>
        <v>1700</v>
      </c>
      <c r="Z67" s="22">
        <f t="shared" si="6"/>
        <v>1700</v>
      </c>
      <c r="AA67" s="22">
        <f t="shared" si="6"/>
        <v>1700</v>
      </c>
      <c r="AB67" s="22">
        <f t="shared" si="3"/>
        <v>1700</v>
      </c>
      <c r="AC67" s="22">
        <f t="shared" si="4"/>
        <v>1700</v>
      </c>
      <c r="AD67" s="22">
        <f t="shared" si="4"/>
        <v>1700</v>
      </c>
      <c r="AE67" s="22">
        <f t="shared" si="4"/>
        <v>1700</v>
      </c>
      <c r="AF67" s="22">
        <f t="shared" si="4"/>
        <v>1700</v>
      </c>
      <c r="AG67" s="22">
        <f t="shared" si="4"/>
        <v>1700</v>
      </c>
      <c r="AH67" s="22">
        <f t="shared" si="4"/>
        <v>1700</v>
      </c>
      <c r="AI67" s="22">
        <f t="shared" si="4"/>
        <v>1700</v>
      </c>
      <c r="AJ67" s="22">
        <f t="shared" si="4"/>
        <v>1700</v>
      </c>
      <c r="AK67" s="22">
        <f t="shared" si="4"/>
        <v>1700</v>
      </c>
      <c r="AL67" s="22">
        <f t="shared" si="4"/>
        <v>1700</v>
      </c>
      <c r="AM67" s="22">
        <f t="shared" si="4"/>
        <v>1700</v>
      </c>
      <c r="AN67" s="22">
        <f t="shared" si="4"/>
        <v>1700</v>
      </c>
      <c r="AO67" s="22">
        <f t="shared" si="4"/>
        <v>1700</v>
      </c>
      <c r="AP67" s="22">
        <f t="shared" si="4"/>
        <v>1700</v>
      </c>
      <c r="AQ67" s="22">
        <f t="shared" si="4"/>
        <v>1700</v>
      </c>
      <c r="AR67" s="22">
        <f t="shared" si="4"/>
        <v>1700</v>
      </c>
      <c r="AS67" s="22">
        <f t="shared" si="5"/>
        <v>1700</v>
      </c>
      <c r="AT67" s="22">
        <f t="shared" si="5"/>
        <v>1700</v>
      </c>
      <c r="AU67" s="22">
        <f t="shared" si="5"/>
        <v>1700</v>
      </c>
      <c r="AV67" s="22">
        <f t="shared" si="5"/>
        <v>1700</v>
      </c>
      <c r="AW67" s="22">
        <f t="shared" si="5"/>
        <v>1700</v>
      </c>
      <c r="AX67" s="22">
        <f t="shared" si="5"/>
        <v>1700</v>
      </c>
      <c r="AY67" s="22">
        <f t="shared" si="5"/>
        <v>1700</v>
      </c>
      <c r="AZ67" s="22">
        <f t="shared" si="5"/>
        <v>1700</v>
      </c>
    </row>
    <row r="68" spans="1:52" x14ac:dyDescent="0.25">
      <c r="B68" s="1"/>
      <c r="D68" t="s">
        <v>91</v>
      </c>
      <c r="K68" s="22">
        <v>120</v>
      </c>
      <c r="L68" s="22">
        <f t="shared" si="6"/>
        <v>120</v>
      </c>
      <c r="M68" s="22">
        <f t="shared" si="6"/>
        <v>120</v>
      </c>
      <c r="N68" s="22">
        <f t="shared" si="6"/>
        <v>120</v>
      </c>
      <c r="O68" s="22">
        <f t="shared" si="6"/>
        <v>120</v>
      </c>
      <c r="P68" s="22">
        <f t="shared" si="6"/>
        <v>120</v>
      </c>
      <c r="Q68" s="22">
        <f t="shared" si="6"/>
        <v>120</v>
      </c>
      <c r="R68" s="22">
        <f t="shared" si="6"/>
        <v>120</v>
      </c>
      <c r="S68" s="22">
        <f t="shared" si="6"/>
        <v>120</v>
      </c>
      <c r="T68" s="22">
        <f t="shared" si="6"/>
        <v>120</v>
      </c>
      <c r="U68" s="22">
        <f t="shared" si="6"/>
        <v>120</v>
      </c>
      <c r="V68" s="22">
        <f t="shared" si="6"/>
        <v>120</v>
      </c>
      <c r="W68" s="22">
        <f t="shared" si="6"/>
        <v>120</v>
      </c>
      <c r="X68" s="22">
        <f t="shared" si="6"/>
        <v>120</v>
      </c>
      <c r="Y68" s="22">
        <f t="shared" si="6"/>
        <v>120</v>
      </c>
      <c r="Z68" s="22">
        <f t="shared" si="6"/>
        <v>120</v>
      </c>
      <c r="AA68" s="22">
        <f t="shared" si="6"/>
        <v>120</v>
      </c>
      <c r="AB68" s="22">
        <f t="shared" si="3"/>
        <v>120</v>
      </c>
      <c r="AC68" s="22">
        <f t="shared" si="4"/>
        <v>120</v>
      </c>
      <c r="AD68" s="22">
        <f t="shared" si="4"/>
        <v>120</v>
      </c>
      <c r="AE68" s="22">
        <f t="shared" si="4"/>
        <v>120</v>
      </c>
      <c r="AF68" s="22">
        <f t="shared" si="4"/>
        <v>120</v>
      </c>
      <c r="AG68" s="22">
        <f t="shared" si="4"/>
        <v>120</v>
      </c>
      <c r="AH68" s="22">
        <f t="shared" si="4"/>
        <v>120</v>
      </c>
      <c r="AI68" s="22">
        <f t="shared" si="4"/>
        <v>120</v>
      </c>
      <c r="AJ68" s="22">
        <f t="shared" si="4"/>
        <v>120</v>
      </c>
      <c r="AK68" s="22">
        <f t="shared" si="4"/>
        <v>120</v>
      </c>
      <c r="AL68" s="22">
        <f t="shared" si="4"/>
        <v>120</v>
      </c>
      <c r="AM68" s="22">
        <f t="shared" si="4"/>
        <v>120</v>
      </c>
      <c r="AN68" s="22">
        <f t="shared" si="4"/>
        <v>120</v>
      </c>
      <c r="AO68" s="22">
        <f t="shared" si="4"/>
        <v>120</v>
      </c>
      <c r="AP68" s="22">
        <f t="shared" si="4"/>
        <v>120</v>
      </c>
      <c r="AQ68" s="22">
        <f t="shared" si="4"/>
        <v>120</v>
      </c>
      <c r="AR68" s="22">
        <f t="shared" si="4"/>
        <v>120</v>
      </c>
      <c r="AS68" s="22">
        <f t="shared" si="5"/>
        <v>120</v>
      </c>
      <c r="AT68" s="22">
        <f t="shared" si="5"/>
        <v>120</v>
      </c>
      <c r="AU68" s="22">
        <f t="shared" si="5"/>
        <v>120</v>
      </c>
      <c r="AV68" s="22">
        <f t="shared" si="5"/>
        <v>120</v>
      </c>
      <c r="AW68" s="22">
        <f t="shared" si="5"/>
        <v>120</v>
      </c>
      <c r="AX68" s="22">
        <f t="shared" si="5"/>
        <v>120</v>
      </c>
      <c r="AY68" s="22">
        <f t="shared" si="5"/>
        <v>120</v>
      </c>
      <c r="AZ68" s="22">
        <f t="shared" si="5"/>
        <v>120</v>
      </c>
    </row>
    <row r="69" spans="1:52" ht="15.75" thickBot="1" x14ac:dyDescent="0.3">
      <c r="A69" s="9"/>
      <c r="B69" s="10"/>
      <c r="C69" s="10"/>
      <c r="D69" s="12" t="s">
        <v>25</v>
      </c>
      <c r="E69" s="9"/>
      <c r="F69" s="9"/>
      <c r="G69" s="9"/>
      <c r="H69" s="9"/>
      <c r="I69" s="9"/>
      <c r="J69" s="9"/>
      <c r="K69" s="23">
        <f>SUM(K66:K68)</f>
        <v>3520</v>
      </c>
      <c r="L69" s="23">
        <f t="shared" ref="L69:AZ69" si="7">SUM(L66:L68)</f>
        <v>3520</v>
      </c>
      <c r="M69" s="23">
        <f t="shared" si="7"/>
        <v>3520</v>
      </c>
      <c r="N69" s="23">
        <f t="shared" si="7"/>
        <v>3520</v>
      </c>
      <c r="O69" s="23">
        <f t="shared" si="7"/>
        <v>3520</v>
      </c>
      <c r="P69" s="23">
        <f t="shared" si="7"/>
        <v>3520</v>
      </c>
      <c r="Q69" s="23">
        <f t="shared" si="7"/>
        <v>3520</v>
      </c>
      <c r="R69" s="23">
        <f t="shared" si="7"/>
        <v>3520</v>
      </c>
      <c r="S69" s="23">
        <f t="shared" si="7"/>
        <v>3520</v>
      </c>
      <c r="T69" s="23">
        <f t="shared" si="7"/>
        <v>3520</v>
      </c>
      <c r="U69" s="23">
        <f t="shared" si="7"/>
        <v>3520</v>
      </c>
      <c r="V69" s="23">
        <f t="shared" si="7"/>
        <v>3520</v>
      </c>
      <c r="W69" s="23">
        <f t="shared" si="7"/>
        <v>3520</v>
      </c>
      <c r="X69" s="23">
        <f t="shared" si="7"/>
        <v>3520</v>
      </c>
      <c r="Y69" s="23">
        <f t="shared" si="7"/>
        <v>3520</v>
      </c>
      <c r="Z69" s="23">
        <f t="shared" si="7"/>
        <v>3520</v>
      </c>
      <c r="AA69" s="23">
        <f t="shared" si="7"/>
        <v>3520</v>
      </c>
      <c r="AB69" s="23">
        <f t="shared" si="7"/>
        <v>3520</v>
      </c>
      <c r="AC69" s="23">
        <f t="shared" si="7"/>
        <v>3520</v>
      </c>
      <c r="AD69" s="23">
        <f t="shared" si="7"/>
        <v>3520</v>
      </c>
      <c r="AE69" s="23">
        <f t="shared" si="7"/>
        <v>3520</v>
      </c>
      <c r="AF69" s="23">
        <f t="shared" si="7"/>
        <v>3520</v>
      </c>
      <c r="AG69" s="23">
        <f t="shared" si="7"/>
        <v>3520</v>
      </c>
      <c r="AH69" s="23">
        <f t="shared" si="7"/>
        <v>3520</v>
      </c>
      <c r="AI69" s="23">
        <f t="shared" si="7"/>
        <v>3520</v>
      </c>
      <c r="AJ69" s="23">
        <f t="shared" si="7"/>
        <v>3520</v>
      </c>
      <c r="AK69" s="23">
        <f t="shared" si="7"/>
        <v>3520</v>
      </c>
      <c r="AL69" s="23">
        <f t="shared" si="7"/>
        <v>3520</v>
      </c>
      <c r="AM69" s="23">
        <f t="shared" si="7"/>
        <v>3520</v>
      </c>
      <c r="AN69" s="23">
        <f t="shared" si="7"/>
        <v>3520</v>
      </c>
      <c r="AO69" s="23">
        <f t="shared" si="7"/>
        <v>3520</v>
      </c>
      <c r="AP69" s="23">
        <f t="shared" si="7"/>
        <v>3520</v>
      </c>
      <c r="AQ69" s="23">
        <f t="shared" si="7"/>
        <v>3520</v>
      </c>
      <c r="AR69" s="23">
        <f t="shared" si="7"/>
        <v>3520</v>
      </c>
      <c r="AS69" s="23">
        <f t="shared" si="7"/>
        <v>3520</v>
      </c>
      <c r="AT69" s="23">
        <f t="shared" si="7"/>
        <v>3520</v>
      </c>
      <c r="AU69" s="23">
        <f t="shared" si="7"/>
        <v>3520</v>
      </c>
      <c r="AV69" s="23">
        <f t="shared" si="7"/>
        <v>3520</v>
      </c>
      <c r="AW69" s="23">
        <f t="shared" si="7"/>
        <v>3520</v>
      </c>
      <c r="AX69" s="23">
        <f t="shared" si="7"/>
        <v>3520</v>
      </c>
      <c r="AY69" s="23">
        <f t="shared" si="7"/>
        <v>3520</v>
      </c>
      <c r="AZ69" s="23">
        <f t="shared" si="7"/>
        <v>3520</v>
      </c>
    </row>
    <row r="70" spans="1:52" ht="16.5" thickTop="1" thickBot="1" x14ac:dyDescent="0.3">
      <c r="A70" s="14"/>
      <c r="B70" s="13"/>
      <c r="C70" s="13"/>
      <c r="D70" s="36" t="s">
        <v>75</v>
      </c>
      <c r="E70" s="33"/>
      <c r="F70" s="33"/>
      <c r="G70" s="33"/>
      <c r="H70" s="33"/>
      <c r="I70" s="33"/>
      <c r="J70" s="33"/>
      <c r="K70" s="34">
        <f>K69-K65</f>
        <v>3520</v>
      </c>
      <c r="L70" s="34">
        <f t="shared" ref="L70:AZ70" si="8">L69-L65</f>
        <v>3520</v>
      </c>
      <c r="M70" s="34">
        <f t="shared" si="8"/>
        <v>3520</v>
      </c>
      <c r="N70" s="34">
        <f t="shared" si="8"/>
        <v>3520</v>
      </c>
      <c r="O70" s="34">
        <f t="shared" si="8"/>
        <v>3520</v>
      </c>
      <c r="P70" s="34">
        <f t="shared" si="8"/>
        <v>3520</v>
      </c>
      <c r="Q70" s="34">
        <f t="shared" si="8"/>
        <v>3520</v>
      </c>
      <c r="R70" s="34">
        <f t="shared" si="8"/>
        <v>3520</v>
      </c>
      <c r="S70" s="34">
        <f t="shared" si="8"/>
        <v>3520</v>
      </c>
      <c r="T70" s="34">
        <f t="shared" si="8"/>
        <v>3520</v>
      </c>
      <c r="U70" s="34">
        <f t="shared" si="8"/>
        <v>3520</v>
      </c>
      <c r="V70" s="34">
        <f t="shared" si="8"/>
        <v>3520</v>
      </c>
      <c r="W70" s="34">
        <f t="shared" si="8"/>
        <v>3520</v>
      </c>
      <c r="X70" s="34">
        <f t="shared" si="8"/>
        <v>3520</v>
      </c>
      <c r="Y70" s="34">
        <f t="shared" si="8"/>
        <v>3520</v>
      </c>
      <c r="Z70" s="34">
        <f t="shared" si="8"/>
        <v>3520</v>
      </c>
      <c r="AA70" s="34">
        <f t="shared" si="8"/>
        <v>3520</v>
      </c>
      <c r="AB70" s="34">
        <f t="shared" si="8"/>
        <v>3520</v>
      </c>
      <c r="AC70" s="34">
        <f t="shared" si="8"/>
        <v>3520</v>
      </c>
      <c r="AD70" s="34">
        <f t="shared" si="8"/>
        <v>3520</v>
      </c>
      <c r="AE70" s="34">
        <f t="shared" si="8"/>
        <v>3520</v>
      </c>
      <c r="AF70" s="34">
        <f t="shared" si="8"/>
        <v>3520</v>
      </c>
      <c r="AG70" s="34">
        <f t="shared" si="8"/>
        <v>3520</v>
      </c>
      <c r="AH70" s="34">
        <f t="shared" si="8"/>
        <v>3520</v>
      </c>
      <c r="AI70" s="34">
        <f t="shared" si="8"/>
        <v>3520</v>
      </c>
      <c r="AJ70" s="34">
        <f t="shared" si="8"/>
        <v>3520</v>
      </c>
      <c r="AK70" s="34">
        <f t="shared" si="8"/>
        <v>3520</v>
      </c>
      <c r="AL70" s="34">
        <f t="shared" si="8"/>
        <v>3520</v>
      </c>
      <c r="AM70" s="34">
        <f t="shared" si="8"/>
        <v>3520</v>
      </c>
      <c r="AN70" s="34">
        <f t="shared" si="8"/>
        <v>3520</v>
      </c>
      <c r="AO70" s="34">
        <f t="shared" si="8"/>
        <v>3520</v>
      </c>
      <c r="AP70" s="34">
        <f t="shared" si="8"/>
        <v>3520</v>
      </c>
      <c r="AQ70" s="34">
        <f t="shared" si="8"/>
        <v>3520</v>
      </c>
      <c r="AR70" s="34">
        <f t="shared" si="8"/>
        <v>3520</v>
      </c>
      <c r="AS70" s="34">
        <f t="shared" si="8"/>
        <v>3520</v>
      </c>
      <c r="AT70" s="34">
        <f t="shared" si="8"/>
        <v>3520</v>
      </c>
      <c r="AU70" s="34">
        <f t="shared" si="8"/>
        <v>3520</v>
      </c>
      <c r="AV70" s="34">
        <f t="shared" si="8"/>
        <v>3520</v>
      </c>
      <c r="AW70" s="34">
        <f t="shared" si="8"/>
        <v>3520</v>
      </c>
      <c r="AX70" s="34">
        <f t="shared" si="8"/>
        <v>3520</v>
      </c>
      <c r="AY70" s="34">
        <f t="shared" si="8"/>
        <v>3520</v>
      </c>
      <c r="AZ70" s="35">
        <f t="shared" si="8"/>
        <v>3520</v>
      </c>
    </row>
    <row r="71" spans="1:52" ht="7.5" customHeight="1" thickTop="1" x14ac:dyDescent="0.25">
      <c r="C71"/>
    </row>
    <row r="72" spans="1:52" ht="30" customHeight="1" x14ac:dyDescent="0.25">
      <c r="B72" s="1"/>
      <c r="C72" s="43" t="s">
        <v>85</v>
      </c>
      <c r="D72" s="4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</row>
    <row r="73" spans="1:52" ht="30" customHeight="1" x14ac:dyDescent="0.25">
      <c r="C73" s="26" t="s">
        <v>6</v>
      </c>
      <c r="D73" s="28" t="s">
        <v>19</v>
      </c>
      <c r="E73" s="18">
        <f ca="1">INDEX(K73:AZ73,1,MATCH(TODAY(),$K$1:$AZ$1,1))</f>
        <v>0</v>
      </c>
      <c r="K73" s="24">
        <f t="shared" ref="K73:T77" si="9">IFERROR(SUMIF($B$3:$B$64,$C73,K$3:K$64)/(K$65+K$70),"")</f>
        <v>0</v>
      </c>
      <c r="L73" s="24">
        <f t="shared" si="9"/>
        <v>0</v>
      </c>
      <c r="M73" s="24">
        <f t="shared" si="9"/>
        <v>0</v>
      </c>
      <c r="N73" s="24">
        <f t="shared" si="9"/>
        <v>0</v>
      </c>
      <c r="O73" s="24">
        <f t="shared" si="9"/>
        <v>0</v>
      </c>
      <c r="P73" s="24">
        <f t="shared" si="9"/>
        <v>0</v>
      </c>
      <c r="Q73" s="24">
        <f t="shared" si="9"/>
        <v>0</v>
      </c>
      <c r="R73" s="24">
        <f t="shared" si="9"/>
        <v>0</v>
      </c>
      <c r="S73" s="24">
        <f t="shared" si="9"/>
        <v>0</v>
      </c>
      <c r="T73" s="24">
        <f t="shared" si="9"/>
        <v>0</v>
      </c>
      <c r="U73" s="24">
        <f t="shared" ref="U73:AD77" si="10">IFERROR(SUMIF($B$3:$B$64,$C73,U$3:U$64)/(U$65+U$70),"")</f>
        <v>0</v>
      </c>
      <c r="V73" s="24">
        <f t="shared" si="10"/>
        <v>0</v>
      </c>
      <c r="W73" s="24">
        <f t="shared" si="10"/>
        <v>0</v>
      </c>
      <c r="X73" s="24">
        <f t="shared" si="10"/>
        <v>0</v>
      </c>
      <c r="Y73" s="24">
        <f t="shared" si="10"/>
        <v>0</v>
      </c>
      <c r="Z73" s="24">
        <f t="shared" si="10"/>
        <v>0</v>
      </c>
      <c r="AA73" s="24">
        <f t="shared" si="10"/>
        <v>0</v>
      </c>
      <c r="AB73" s="24">
        <f t="shared" si="10"/>
        <v>0</v>
      </c>
      <c r="AC73" s="24">
        <f t="shared" si="10"/>
        <v>0</v>
      </c>
      <c r="AD73" s="24">
        <f t="shared" si="10"/>
        <v>0</v>
      </c>
      <c r="AE73" s="24">
        <f t="shared" ref="AE73:AN77" si="11">IFERROR(SUMIF($B$3:$B$64,$C73,AE$3:AE$64)/(AE$65+AE$70),"")</f>
        <v>0</v>
      </c>
      <c r="AF73" s="24">
        <f t="shared" si="11"/>
        <v>0</v>
      </c>
      <c r="AG73" s="24">
        <f t="shared" si="11"/>
        <v>0</v>
      </c>
      <c r="AH73" s="24">
        <f t="shared" si="11"/>
        <v>0</v>
      </c>
      <c r="AI73" s="24">
        <f t="shared" si="11"/>
        <v>0</v>
      </c>
      <c r="AJ73" s="24">
        <f t="shared" si="11"/>
        <v>0</v>
      </c>
      <c r="AK73" s="24">
        <f t="shared" si="11"/>
        <v>0</v>
      </c>
      <c r="AL73" s="24">
        <f t="shared" si="11"/>
        <v>0</v>
      </c>
      <c r="AM73" s="24">
        <f t="shared" si="11"/>
        <v>0</v>
      </c>
      <c r="AN73" s="24">
        <f t="shared" si="11"/>
        <v>0</v>
      </c>
      <c r="AO73" s="24">
        <f t="shared" ref="AO73:AZ77" si="12">IFERROR(SUMIF($B$3:$B$64,$C73,AO$3:AO$64)/(AO$65+AO$70),"")</f>
        <v>0</v>
      </c>
      <c r="AP73" s="24">
        <f t="shared" si="12"/>
        <v>0</v>
      </c>
      <c r="AQ73" s="24">
        <f t="shared" si="12"/>
        <v>0</v>
      </c>
      <c r="AR73" s="24">
        <f t="shared" si="12"/>
        <v>0</v>
      </c>
      <c r="AS73" s="24">
        <f t="shared" si="12"/>
        <v>0</v>
      </c>
      <c r="AT73" s="24">
        <f t="shared" si="12"/>
        <v>0</v>
      </c>
      <c r="AU73" s="24">
        <f t="shared" si="12"/>
        <v>0</v>
      </c>
      <c r="AV73" s="24">
        <f t="shared" si="12"/>
        <v>0</v>
      </c>
      <c r="AW73" s="24">
        <f t="shared" si="12"/>
        <v>0</v>
      </c>
      <c r="AX73" s="24">
        <f t="shared" si="12"/>
        <v>0</v>
      </c>
      <c r="AY73" s="24">
        <f t="shared" si="12"/>
        <v>0</v>
      </c>
      <c r="AZ73" s="24">
        <f t="shared" si="12"/>
        <v>0</v>
      </c>
    </row>
    <row r="74" spans="1:52" ht="30" customHeight="1" x14ac:dyDescent="0.25">
      <c r="C74" s="26" t="s">
        <v>8</v>
      </c>
      <c r="D74" s="28" t="s">
        <v>18</v>
      </c>
      <c r="E74" s="18">
        <f t="shared" ref="E74:E78" ca="1" si="13">INDEX(K74:AZ74,1,MATCH(TODAY(),$K$1:$AZ$1,1))</f>
        <v>0</v>
      </c>
      <c r="K74" s="24">
        <f t="shared" si="9"/>
        <v>0</v>
      </c>
      <c r="L74" s="24">
        <f t="shared" si="9"/>
        <v>0</v>
      </c>
      <c r="M74" s="24">
        <f t="shared" si="9"/>
        <v>0</v>
      </c>
      <c r="N74" s="24">
        <f t="shared" si="9"/>
        <v>0</v>
      </c>
      <c r="O74" s="24">
        <f t="shared" si="9"/>
        <v>0</v>
      </c>
      <c r="P74" s="24">
        <f t="shared" si="9"/>
        <v>0</v>
      </c>
      <c r="Q74" s="24">
        <f t="shared" si="9"/>
        <v>0</v>
      </c>
      <c r="R74" s="24">
        <f t="shared" si="9"/>
        <v>0</v>
      </c>
      <c r="S74" s="24">
        <f t="shared" si="9"/>
        <v>0</v>
      </c>
      <c r="T74" s="24">
        <f t="shared" si="9"/>
        <v>0</v>
      </c>
      <c r="U74" s="24">
        <f t="shared" si="10"/>
        <v>0</v>
      </c>
      <c r="V74" s="24">
        <f t="shared" si="10"/>
        <v>0</v>
      </c>
      <c r="W74" s="24">
        <f t="shared" si="10"/>
        <v>0</v>
      </c>
      <c r="X74" s="24">
        <f t="shared" si="10"/>
        <v>0</v>
      </c>
      <c r="Y74" s="24">
        <f t="shared" si="10"/>
        <v>0</v>
      </c>
      <c r="Z74" s="24">
        <f t="shared" si="10"/>
        <v>0</v>
      </c>
      <c r="AA74" s="24">
        <f t="shared" si="10"/>
        <v>0</v>
      </c>
      <c r="AB74" s="24">
        <f t="shared" si="10"/>
        <v>0</v>
      </c>
      <c r="AC74" s="24">
        <f t="shared" si="10"/>
        <v>0</v>
      </c>
      <c r="AD74" s="24">
        <f t="shared" si="10"/>
        <v>0</v>
      </c>
      <c r="AE74" s="24">
        <f t="shared" si="11"/>
        <v>0</v>
      </c>
      <c r="AF74" s="24">
        <f t="shared" si="11"/>
        <v>0</v>
      </c>
      <c r="AG74" s="24">
        <f t="shared" si="11"/>
        <v>0</v>
      </c>
      <c r="AH74" s="24">
        <f t="shared" si="11"/>
        <v>0</v>
      </c>
      <c r="AI74" s="24">
        <f t="shared" si="11"/>
        <v>0</v>
      </c>
      <c r="AJ74" s="24">
        <f t="shared" si="11"/>
        <v>0</v>
      </c>
      <c r="AK74" s="24">
        <f t="shared" si="11"/>
        <v>0</v>
      </c>
      <c r="AL74" s="24">
        <f t="shared" si="11"/>
        <v>0</v>
      </c>
      <c r="AM74" s="24">
        <f t="shared" si="11"/>
        <v>0</v>
      </c>
      <c r="AN74" s="24">
        <f t="shared" si="11"/>
        <v>0</v>
      </c>
      <c r="AO74" s="24">
        <f t="shared" si="12"/>
        <v>0</v>
      </c>
      <c r="AP74" s="24">
        <f t="shared" si="12"/>
        <v>0</v>
      </c>
      <c r="AQ74" s="24">
        <f t="shared" si="12"/>
        <v>0</v>
      </c>
      <c r="AR74" s="24">
        <f t="shared" si="12"/>
        <v>0</v>
      </c>
      <c r="AS74" s="24">
        <f t="shared" si="12"/>
        <v>0</v>
      </c>
      <c r="AT74" s="24">
        <f t="shared" si="12"/>
        <v>0</v>
      </c>
      <c r="AU74" s="24">
        <f t="shared" si="12"/>
        <v>0</v>
      </c>
      <c r="AV74" s="24">
        <f t="shared" si="12"/>
        <v>0</v>
      </c>
      <c r="AW74" s="24">
        <f t="shared" si="12"/>
        <v>0</v>
      </c>
      <c r="AX74" s="24">
        <f t="shared" si="12"/>
        <v>0</v>
      </c>
      <c r="AY74" s="24">
        <f t="shared" si="12"/>
        <v>0</v>
      </c>
      <c r="AZ74" s="24">
        <f t="shared" si="12"/>
        <v>0</v>
      </c>
    </row>
    <row r="75" spans="1:52" ht="30" customHeight="1" x14ac:dyDescent="0.25">
      <c r="C75" s="26" t="s">
        <v>4</v>
      </c>
      <c r="D75" s="28" t="s">
        <v>21</v>
      </c>
      <c r="E75" s="18">
        <f t="shared" ca="1" si="13"/>
        <v>0</v>
      </c>
      <c r="K75" s="24">
        <f t="shared" si="9"/>
        <v>0</v>
      </c>
      <c r="L75" s="24">
        <f t="shared" si="9"/>
        <v>0</v>
      </c>
      <c r="M75" s="24">
        <f t="shared" si="9"/>
        <v>0</v>
      </c>
      <c r="N75" s="24">
        <f t="shared" si="9"/>
        <v>0</v>
      </c>
      <c r="O75" s="24">
        <f t="shared" si="9"/>
        <v>0</v>
      </c>
      <c r="P75" s="24">
        <f t="shared" si="9"/>
        <v>0</v>
      </c>
      <c r="Q75" s="24">
        <f t="shared" si="9"/>
        <v>0</v>
      </c>
      <c r="R75" s="24">
        <f t="shared" si="9"/>
        <v>0</v>
      </c>
      <c r="S75" s="24">
        <f t="shared" si="9"/>
        <v>0</v>
      </c>
      <c r="T75" s="24">
        <f t="shared" si="9"/>
        <v>0</v>
      </c>
      <c r="U75" s="24">
        <f t="shared" si="10"/>
        <v>0</v>
      </c>
      <c r="V75" s="24">
        <f t="shared" si="10"/>
        <v>0</v>
      </c>
      <c r="W75" s="24">
        <f t="shared" si="10"/>
        <v>0</v>
      </c>
      <c r="X75" s="24">
        <f t="shared" si="10"/>
        <v>0</v>
      </c>
      <c r="Y75" s="24">
        <f t="shared" si="10"/>
        <v>0</v>
      </c>
      <c r="Z75" s="24">
        <f t="shared" si="10"/>
        <v>0</v>
      </c>
      <c r="AA75" s="24">
        <f t="shared" si="10"/>
        <v>0</v>
      </c>
      <c r="AB75" s="24">
        <f t="shared" si="10"/>
        <v>0</v>
      </c>
      <c r="AC75" s="24">
        <f t="shared" si="10"/>
        <v>0</v>
      </c>
      <c r="AD75" s="24">
        <f t="shared" si="10"/>
        <v>0</v>
      </c>
      <c r="AE75" s="24">
        <f t="shared" si="11"/>
        <v>0</v>
      </c>
      <c r="AF75" s="24">
        <f t="shared" si="11"/>
        <v>0</v>
      </c>
      <c r="AG75" s="24">
        <f t="shared" si="11"/>
        <v>0</v>
      </c>
      <c r="AH75" s="24">
        <f t="shared" si="11"/>
        <v>0</v>
      </c>
      <c r="AI75" s="24">
        <f t="shared" si="11"/>
        <v>0</v>
      </c>
      <c r="AJ75" s="24">
        <f t="shared" si="11"/>
        <v>0</v>
      </c>
      <c r="AK75" s="24">
        <f t="shared" si="11"/>
        <v>0</v>
      </c>
      <c r="AL75" s="24">
        <f t="shared" si="11"/>
        <v>0</v>
      </c>
      <c r="AM75" s="24">
        <f t="shared" si="11"/>
        <v>0</v>
      </c>
      <c r="AN75" s="24">
        <f t="shared" si="11"/>
        <v>0</v>
      </c>
      <c r="AO75" s="24">
        <f t="shared" si="12"/>
        <v>0</v>
      </c>
      <c r="AP75" s="24">
        <f t="shared" si="12"/>
        <v>0</v>
      </c>
      <c r="AQ75" s="24">
        <f t="shared" si="12"/>
        <v>0</v>
      </c>
      <c r="AR75" s="24">
        <f t="shared" si="12"/>
        <v>0</v>
      </c>
      <c r="AS75" s="24">
        <f t="shared" si="12"/>
        <v>0</v>
      </c>
      <c r="AT75" s="24">
        <f t="shared" si="12"/>
        <v>0</v>
      </c>
      <c r="AU75" s="24">
        <f t="shared" si="12"/>
        <v>0</v>
      </c>
      <c r="AV75" s="24">
        <f t="shared" si="12"/>
        <v>0</v>
      </c>
      <c r="AW75" s="24">
        <f t="shared" si="12"/>
        <v>0</v>
      </c>
      <c r="AX75" s="24">
        <f t="shared" si="12"/>
        <v>0</v>
      </c>
      <c r="AY75" s="24">
        <f t="shared" si="12"/>
        <v>0</v>
      </c>
      <c r="AZ75" s="24">
        <f t="shared" si="12"/>
        <v>0</v>
      </c>
    </row>
    <row r="76" spans="1:52" ht="30" customHeight="1" x14ac:dyDescent="0.25">
      <c r="C76" s="26" t="s">
        <v>7</v>
      </c>
      <c r="D76" s="28" t="s">
        <v>22</v>
      </c>
      <c r="E76" s="18">
        <f t="shared" ca="1" si="13"/>
        <v>0</v>
      </c>
      <c r="K76" s="24">
        <f t="shared" si="9"/>
        <v>0</v>
      </c>
      <c r="L76" s="24">
        <f t="shared" si="9"/>
        <v>0</v>
      </c>
      <c r="M76" s="24">
        <f t="shared" si="9"/>
        <v>0</v>
      </c>
      <c r="N76" s="24">
        <f t="shared" si="9"/>
        <v>0</v>
      </c>
      <c r="O76" s="24">
        <f t="shared" si="9"/>
        <v>0</v>
      </c>
      <c r="P76" s="24">
        <f t="shared" si="9"/>
        <v>0</v>
      </c>
      <c r="Q76" s="24">
        <f t="shared" si="9"/>
        <v>0</v>
      </c>
      <c r="R76" s="24">
        <f t="shared" si="9"/>
        <v>0</v>
      </c>
      <c r="S76" s="24">
        <f t="shared" si="9"/>
        <v>0</v>
      </c>
      <c r="T76" s="24">
        <f t="shared" si="9"/>
        <v>0</v>
      </c>
      <c r="U76" s="24">
        <f t="shared" si="10"/>
        <v>0</v>
      </c>
      <c r="V76" s="24">
        <f t="shared" si="10"/>
        <v>0</v>
      </c>
      <c r="W76" s="24">
        <f t="shared" si="10"/>
        <v>0</v>
      </c>
      <c r="X76" s="24">
        <f t="shared" si="10"/>
        <v>0</v>
      </c>
      <c r="Y76" s="24">
        <f t="shared" si="10"/>
        <v>0</v>
      </c>
      <c r="Z76" s="24">
        <f t="shared" si="10"/>
        <v>0</v>
      </c>
      <c r="AA76" s="24">
        <f t="shared" si="10"/>
        <v>0</v>
      </c>
      <c r="AB76" s="24">
        <f t="shared" si="10"/>
        <v>0</v>
      </c>
      <c r="AC76" s="24">
        <f t="shared" si="10"/>
        <v>0</v>
      </c>
      <c r="AD76" s="24">
        <f t="shared" si="10"/>
        <v>0</v>
      </c>
      <c r="AE76" s="24">
        <f t="shared" si="11"/>
        <v>0</v>
      </c>
      <c r="AF76" s="24">
        <f t="shared" si="11"/>
        <v>0</v>
      </c>
      <c r="AG76" s="24">
        <f t="shared" si="11"/>
        <v>0</v>
      </c>
      <c r="AH76" s="24">
        <f t="shared" si="11"/>
        <v>0</v>
      </c>
      <c r="AI76" s="24">
        <f t="shared" si="11"/>
        <v>0</v>
      </c>
      <c r="AJ76" s="24">
        <f t="shared" si="11"/>
        <v>0</v>
      </c>
      <c r="AK76" s="24">
        <f t="shared" si="11"/>
        <v>0</v>
      </c>
      <c r="AL76" s="24">
        <f t="shared" si="11"/>
        <v>0</v>
      </c>
      <c r="AM76" s="24">
        <f t="shared" si="11"/>
        <v>0</v>
      </c>
      <c r="AN76" s="24">
        <f t="shared" si="11"/>
        <v>0</v>
      </c>
      <c r="AO76" s="24">
        <f t="shared" si="12"/>
        <v>0</v>
      </c>
      <c r="AP76" s="24">
        <f t="shared" si="12"/>
        <v>0</v>
      </c>
      <c r="AQ76" s="24">
        <f t="shared" si="12"/>
        <v>0</v>
      </c>
      <c r="AR76" s="24">
        <f t="shared" si="12"/>
        <v>0</v>
      </c>
      <c r="AS76" s="24">
        <f t="shared" si="12"/>
        <v>0</v>
      </c>
      <c r="AT76" s="24">
        <f t="shared" si="12"/>
        <v>0</v>
      </c>
      <c r="AU76" s="24">
        <f t="shared" si="12"/>
        <v>0</v>
      </c>
      <c r="AV76" s="24">
        <f t="shared" si="12"/>
        <v>0</v>
      </c>
      <c r="AW76" s="24">
        <f t="shared" si="12"/>
        <v>0</v>
      </c>
      <c r="AX76" s="24">
        <f t="shared" si="12"/>
        <v>0</v>
      </c>
      <c r="AY76" s="24">
        <f t="shared" si="12"/>
        <v>0</v>
      </c>
      <c r="AZ76" s="24">
        <f t="shared" si="12"/>
        <v>0</v>
      </c>
    </row>
    <row r="77" spans="1:52" ht="30" customHeight="1" x14ac:dyDescent="0.25">
      <c r="C77" s="26" t="s">
        <v>24</v>
      </c>
      <c r="D77" s="28" t="s">
        <v>20</v>
      </c>
      <c r="E77" s="18">
        <f t="shared" ca="1" si="13"/>
        <v>0</v>
      </c>
      <c r="K77" s="24">
        <f t="shared" si="9"/>
        <v>0</v>
      </c>
      <c r="L77" s="24">
        <f t="shared" si="9"/>
        <v>0</v>
      </c>
      <c r="M77" s="24">
        <f t="shared" si="9"/>
        <v>0</v>
      </c>
      <c r="N77" s="24">
        <f t="shared" si="9"/>
        <v>0</v>
      </c>
      <c r="O77" s="24">
        <f t="shared" si="9"/>
        <v>0</v>
      </c>
      <c r="P77" s="24">
        <f t="shared" si="9"/>
        <v>0</v>
      </c>
      <c r="Q77" s="24">
        <f t="shared" si="9"/>
        <v>0</v>
      </c>
      <c r="R77" s="24">
        <f t="shared" si="9"/>
        <v>0</v>
      </c>
      <c r="S77" s="24">
        <f t="shared" si="9"/>
        <v>0</v>
      </c>
      <c r="T77" s="24">
        <f t="shared" si="9"/>
        <v>0</v>
      </c>
      <c r="U77" s="24">
        <f t="shared" si="10"/>
        <v>0</v>
      </c>
      <c r="V77" s="24">
        <f t="shared" si="10"/>
        <v>0</v>
      </c>
      <c r="W77" s="24">
        <f t="shared" si="10"/>
        <v>0</v>
      </c>
      <c r="X77" s="24">
        <f t="shared" si="10"/>
        <v>0</v>
      </c>
      <c r="Y77" s="24">
        <f t="shared" si="10"/>
        <v>0</v>
      </c>
      <c r="Z77" s="24">
        <f t="shared" si="10"/>
        <v>0</v>
      </c>
      <c r="AA77" s="24">
        <f t="shared" si="10"/>
        <v>0</v>
      </c>
      <c r="AB77" s="24">
        <f t="shared" si="10"/>
        <v>0</v>
      </c>
      <c r="AC77" s="24">
        <f t="shared" si="10"/>
        <v>0</v>
      </c>
      <c r="AD77" s="24">
        <f t="shared" si="10"/>
        <v>0</v>
      </c>
      <c r="AE77" s="24">
        <f t="shared" si="11"/>
        <v>0</v>
      </c>
      <c r="AF77" s="24">
        <f t="shared" si="11"/>
        <v>0</v>
      </c>
      <c r="AG77" s="24">
        <f t="shared" si="11"/>
        <v>0</v>
      </c>
      <c r="AH77" s="24">
        <f t="shared" si="11"/>
        <v>0</v>
      </c>
      <c r="AI77" s="24">
        <f t="shared" si="11"/>
        <v>0</v>
      </c>
      <c r="AJ77" s="24">
        <f t="shared" si="11"/>
        <v>0</v>
      </c>
      <c r="AK77" s="24">
        <f t="shared" si="11"/>
        <v>0</v>
      </c>
      <c r="AL77" s="24">
        <f t="shared" si="11"/>
        <v>0</v>
      </c>
      <c r="AM77" s="24">
        <f t="shared" si="11"/>
        <v>0</v>
      </c>
      <c r="AN77" s="24">
        <f t="shared" si="11"/>
        <v>0</v>
      </c>
      <c r="AO77" s="24">
        <f t="shared" si="12"/>
        <v>0</v>
      </c>
      <c r="AP77" s="24">
        <f t="shared" si="12"/>
        <v>0</v>
      </c>
      <c r="AQ77" s="24">
        <f t="shared" si="12"/>
        <v>0</v>
      </c>
      <c r="AR77" s="24">
        <f t="shared" si="12"/>
        <v>0</v>
      </c>
      <c r="AS77" s="24">
        <f t="shared" si="12"/>
        <v>0</v>
      </c>
      <c r="AT77" s="24">
        <f t="shared" si="12"/>
        <v>0</v>
      </c>
      <c r="AU77" s="24">
        <f t="shared" si="12"/>
        <v>0</v>
      </c>
      <c r="AV77" s="24">
        <f t="shared" si="12"/>
        <v>0</v>
      </c>
      <c r="AW77" s="24">
        <f t="shared" si="12"/>
        <v>0</v>
      </c>
      <c r="AX77" s="24">
        <f t="shared" si="12"/>
        <v>0</v>
      </c>
      <c r="AY77" s="24">
        <f t="shared" si="12"/>
        <v>0</v>
      </c>
      <c r="AZ77" s="24">
        <f t="shared" si="12"/>
        <v>0</v>
      </c>
    </row>
    <row r="78" spans="1:52" ht="30" customHeight="1" x14ac:dyDescent="0.25">
      <c r="C78" s="26" t="s">
        <v>108</v>
      </c>
      <c r="D78" s="28" t="s">
        <v>17</v>
      </c>
      <c r="E78" s="18">
        <f t="shared" ca="1" si="13"/>
        <v>1</v>
      </c>
      <c r="K78" s="24">
        <f>K70/(K70+K65)</f>
        <v>1</v>
      </c>
      <c r="L78" s="24">
        <f t="shared" ref="L78:AZ78" si="14">L70/(L70+L65)</f>
        <v>1</v>
      </c>
      <c r="M78" s="24">
        <f t="shared" si="14"/>
        <v>1</v>
      </c>
      <c r="N78" s="24">
        <f t="shared" si="14"/>
        <v>1</v>
      </c>
      <c r="O78" s="24">
        <f t="shared" si="14"/>
        <v>1</v>
      </c>
      <c r="P78" s="24">
        <f t="shared" si="14"/>
        <v>1</v>
      </c>
      <c r="Q78" s="24">
        <f t="shared" si="14"/>
        <v>1</v>
      </c>
      <c r="R78" s="24">
        <f t="shared" si="14"/>
        <v>1</v>
      </c>
      <c r="S78" s="24">
        <f t="shared" si="14"/>
        <v>1</v>
      </c>
      <c r="T78" s="24">
        <f t="shared" si="14"/>
        <v>1</v>
      </c>
      <c r="U78" s="24">
        <f t="shared" si="14"/>
        <v>1</v>
      </c>
      <c r="V78" s="24">
        <f t="shared" si="14"/>
        <v>1</v>
      </c>
      <c r="W78" s="24">
        <f t="shared" si="14"/>
        <v>1</v>
      </c>
      <c r="X78" s="24">
        <f t="shared" si="14"/>
        <v>1</v>
      </c>
      <c r="Y78" s="24">
        <f t="shared" si="14"/>
        <v>1</v>
      </c>
      <c r="Z78" s="24">
        <f t="shared" si="14"/>
        <v>1</v>
      </c>
      <c r="AA78" s="24">
        <f t="shared" si="14"/>
        <v>1</v>
      </c>
      <c r="AB78" s="24">
        <f t="shared" si="14"/>
        <v>1</v>
      </c>
      <c r="AC78" s="24">
        <f t="shared" si="14"/>
        <v>1</v>
      </c>
      <c r="AD78" s="24">
        <f t="shared" si="14"/>
        <v>1</v>
      </c>
      <c r="AE78" s="24">
        <f t="shared" si="14"/>
        <v>1</v>
      </c>
      <c r="AF78" s="24">
        <f t="shared" si="14"/>
        <v>1</v>
      </c>
      <c r="AG78" s="24">
        <f t="shared" si="14"/>
        <v>1</v>
      </c>
      <c r="AH78" s="24">
        <f t="shared" si="14"/>
        <v>1</v>
      </c>
      <c r="AI78" s="24">
        <f t="shared" si="14"/>
        <v>1</v>
      </c>
      <c r="AJ78" s="24">
        <f t="shared" si="14"/>
        <v>1</v>
      </c>
      <c r="AK78" s="24">
        <f t="shared" si="14"/>
        <v>1</v>
      </c>
      <c r="AL78" s="24">
        <f t="shared" si="14"/>
        <v>1</v>
      </c>
      <c r="AM78" s="24">
        <f t="shared" si="14"/>
        <v>1</v>
      </c>
      <c r="AN78" s="24">
        <f t="shared" si="14"/>
        <v>1</v>
      </c>
      <c r="AO78" s="24">
        <f t="shared" si="14"/>
        <v>1</v>
      </c>
      <c r="AP78" s="24">
        <f t="shared" si="14"/>
        <v>1</v>
      </c>
      <c r="AQ78" s="24">
        <f t="shared" si="14"/>
        <v>1</v>
      </c>
      <c r="AR78" s="24">
        <f t="shared" si="14"/>
        <v>1</v>
      </c>
      <c r="AS78" s="24">
        <f t="shared" si="14"/>
        <v>1</v>
      </c>
      <c r="AT78" s="24">
        <f t="shared" si="14"/>
        <v>1</v>
      </c>
      <c r="AU78" s="24">
        <f t="shared" si="14"/>
        <v>1</v>
      </c>
      <c r="AV78" s="24">
        <f t="shared" si="14"/>
        <v>1</v>
      </c>
      <c r="AW78" s="24">
        <f t="shared" si="14"/>
        <v>1</v>
      </c>
      <c r="AX78" s="24">
        <f t="shared" si="14"/>
        <v>1</v>
      </c>
      <c r="AY78" s="24">
        <f t="shared" si="14"/>
        <v>1</v>
      </c>
      <c r="AZ78" s="24">
        <f t="shared" si="14"/>
        <v>1</v>
      </c>
    </row>
    <row r="79" spans="1:52" ht="8.25" customHeight="1" x14ac:dyDescent="0.3">
      <c r="B79" s="26"/>
      <c r="C79" s="27"/>
      <c r="D79" s="28"/>
      <c r="E79" s="18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</row>
    <row r="80" spans="1:52" ht="29.25" customHeight="1" x14ac:dyDescent="0.25">
      <c r="C80" s="43" t="s">
        <v>109</v>
      </c>
      <c r="D80" s="4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</row>
    <row r="81" spans="3:52" ht="18.75" x14ac:dyDescent="0.25">
      <c r="C81" s="26" t="s">
        <v>111</v>
      </c>
      <c r="D81" s="28" t="s">
        <v>115</v>
      </c>
      <c r="K81" s="25">
        <f t="shared" ref="K81:T85" si="15">IFERROR(SUMIF($A$3:$A$64,$C81,K$3:K$64),"")</f>
        <v>0</v>
      </c>
      <c r="L81" s="25">
        <f t="shared" si="15"/>
        <v>0</v>
      </c>
      <c r="M81" s="25">
        <f t="shared" si="15"/>
        <v>0</v>
      </c>
      <c r="N81" s="25">
        <f t="shared" si="15"/>
        <v>0</v>
      </c>
      <c r="O81" s="25">
        <f t="shared" si="15"/>
        <v>0</v>
      </c>
      <c r="P81" s="25">
        <f t="shared" si="15"/>
        <v>0</v>
      </c>
      <c r="Q81" s="25">
        <f t="shared" si="15"/>
        <v>0</v>
      </c>
      <c r="R81" s="25">
        <f t="shared" si="15"/>
        <v>0</v>
      </c>
      <c r="S81" s="25">
        <f t="shared" si="15"/>
        <v>0</v>
      </c>
      <c r="T81" s="25">
        <f t="shared" si="15"/>
        <v>0</v>
      </c>
      <c r="U81" s="25">
        <f t="shared" ref="U81:AD85" si="16">IFERROR(SUMIF($A$3:$A$64,$C81,U$3:U$64),"")</f>
        <v>0</v>
      </c>
      <c r="V81" s="25">
        <f t="shared" si="16"/>
        <v>0</v>
      </c>
      <c r="W81" s="25">
        <f t="shared" si="16"/>
        <v>0</v>
      </c>
      <c r="X81" s="25">
        <f t="shared" si="16"/>
        <v>0</v>
      </c>
      <c r="Y81" s="25">
        <f t="shared" si="16"/>
        <v>0</v>
      </c>
      <c r="Z81" s="25">
        <f t="shared" si="16"/>
        <v>0</v>
      </c>
      <c r="AA81" s="25">
        <f t="shared" si="16"/>
        <v>0</v>
      </c>
      <c r="AB81" s="25">
        <f t="shared" si="16"/>
        <v>0</v>
      </c>
      <c r="AC81" s="25">
        <f t="shared" si="16"/>
        <v>0</v>
      </c>
      <c r="AD81" s="25">
        <f t="shared" si="16"/>
        <v>0</v>
      </c>
      <c r="AE81" s="25">
        <f t="shared" ref="AE81:AN85" si="17">IFERROR(SUMIF($A$3:$A$64,$C81,AE$3:AE$64),"")</f>
        <v>0</v>
      </c>
      <c r="AF81" s="25">
        <f t="shared" si="17"/>
        <v>0</v>
      </c>
      <c r="AG81" s="25">
        <f t="shared" si="17"/>
        <v>0</v>
      </c>
      <c r="AH81" s="25">
        <f t="shared" si="17"/>
        <v>0</v>
      </c>
      <c r="AI81" s="25">
        <f t="shared" si="17"/>
        <v>0</v>
      </c>
      <c r="AJ81" s="25">
        <f t="shared" si="17"/>
        <v>0</v>
      </c>
      <c r="AK81" s="25">
        <f t="shared" si="17"/>
        <v>0</v>
      </c>
      <c r="AL81" s="25">
        <f t="shared" si="17"/>
        <v>0</v>
      </c>
      <c r="AM81" s="25">
        <f t="shared" si="17"/>
        <v>0</v>
      </c>
      <c r="AN81" s="25">
        <f t="shared" si="17"/>
        <v>0</v>
      </c>
      <c r="AO81" s="25">
        <f t="shared" ref="AO81:AZ85" si="18">IFERROR(SUMIF($A$3:$A$64,$C81,AO$3:AO$64),"")</f>
        <v>0</v>
      </c>
      <c r="AP81" s="25">
        <f t="shared" si="18"/>
        <v>0</v>
      </c>
      <c r="AQ81" s="25">
        <f t="shared" si="18"/>
        <v>0</v>
      </c>
      <c r="AR81" s="25">
        <f t="shared" si="18"/>
        <v>0</v>
      </c>
      <c r="AS81" s="25">
        <f t="shared" si="18"/>
        <v>0</v>
      </c>
      <c r="AT81" s="25">
        <f t="shared" si="18"/>
        <v>0</v>
      </c>
      <c r="AU81" s="25">
        <f t="shared" si="18"/>
        <v>0</v>
      </c>
      <c r="AV81" s="25">
        <f t="shared" si="18"/>
        <v>0</v>
      </c>
      <c r="AW81" s="25">
        <f t="shared" si="18"/>
        <v>0</v>
      </c>
      <c r="AX81" s="25">
        <f t="shared" si="18"/>
        <v>0</v>
      </c>
      <c r="AY81" s="25">
        <f t="shared" si="18"/>
        <v>0</v>
      </c>
      <c r="AZ81" s="25">
        <f t="shared" si="18"/>
        <v>0</v>
      </c>
    </row>
    <row r="82" spans="3:52" ht="18.75" x14ac:dyDescent="0.25">
      <c r="C82" s="26" t="s">
        <v>113</v>
      </c>
      <c r="D82" s="28" t="s">
        <v>116</v>
      </c>
      <c r="K82" s="25">
        <f t="shared" si="15"/>
        <v>0</v>
      </c>
      <c r="L82" s="25">
        <f t="shared" si="15"/>
        <v>0</v>
      </c>
      <c r="M82" s="25">
        <f t="shared" si="15"/>
        <v>0</v>
      </c>
      <c r="N82" s="25">
        <f t="shared" si="15"/>
        <v>0</v>
      </c>
      <c r="O82" s="25">
        <f t="shared" si="15"/>
        <v>0</v>
      </c>
      <c r="P82" s="25">
        <f t="shared" si="15"/>
        <v>0</v>
      </c>
      <c r="Q82" s="25">
        <f t="shared" si="15"/>
        <v>0</v>
      </c>
      <c r="R82" s="25">
        <f t="shared" si="15"/>
        <v>0</v>
      </c>
      <c r="S82" s="25">
        <f t="shared" si="15"/>
        <v>0</v>
      </c>
      <c r="T82" s="25">
        <f t="shared" si="15"/>
        <v>0</v>
      </c>
      <c r="U82" s="25">
        <f t="shared" si="16"/>
        <v>0</v>
      </c>
      <c r="V82" s="25">
        <f t="shared" si="16"/>
        <v>0</v>
      </c>
      <c r="W82" s="25">
        <f t="shared" si="16"/>
        <v>0</v>
      </c>
      <c r="X82" s="25">
        <f t="shared" si="16"/>
        <v>0</v>
      </c>
      <c r="Y82" s="25">
        <f t="shared" si="16"/>
        <v>0</v>
      </c>
      <c r="Z82" s="25">
        <f t="shared" si="16"/>
        <v>0</v>
      </c>
      <c r="AA82" s="25">
        <f t="shared" si="16"/>
        <v>0</v>
      </c>
      <c r="AB82" s="25">
        <f t="shared" si="16"/>
        <v>0</v>
      </c>
      <c r="AC82" s="25">
        <f t="shared" si="16"/>
        <v>0</v>
      </c>
      <c r="AD82" s="25">
        <f t="shared" si="16"/>
        <v>0</v>
      </c>
      <c r="AE82" s="25">
        <f t="shared" si="17"/>
        <v>0</v>
      </c>
      <c r="AF82" s="25">
        <f t="shared" si="17"/>
        <v>0</v>
      </c>
      <c r="AG82" s="25">
        <f t="shared" si="17"/>
        <v>0</v>
      </c>
      <c r="AH82" s="25">
        <f t="shared" si="17"/>
        <v>0</v>
      </c>
      <c r="AI82" s="25">
        <f t="shared" si="17"/>
        <v>0</v>
      </c>
      <c r="AJ82" s="25">
        <f t="shared" si="17"/>
        <v>0</v>
      </c>
      <c r="AK82" s="25">
        <f t="shared" si="17"/>
        <v>0</v>
      </c>
      <c r="AL82" s="25">
        <f t="shared" si="17"/>
        <v>0</v>
      </c>
      <c r="AM82" s="25">
        <f t="shared" si="17"/>
        <v>0</v>
      </c>
      <c r="AN82" s="25">
        <f t="shared" si="17"/>
        <v>0</v>
      </c>
      <c r="AO82" s="25">
        <f t="shared" si="18"/>
        <v>0</v>
      </c>
      <c r="AP82" s="25">
        <f t="shared" si="18"/>
        <v>0</v>
      </c>
      <c r="AQ82" s="25">
        <f t="shared" si="18"/>
        <v>0</v>
      </c>
      <c r="AR82" s="25">
        <f t="shared" si="18"/>
        <v>0</v>
      </c>
      <c r="AS82" s="25">
        <f t="shared" si="18"/>
        <v>0</v>
      </c>
      <c r="AT82" s="25">
        <f t="shared" si="18"/>
        <v>0</v>
      </c>
      <c r="AU82" s="25">
        <f t="shared" si="18"/>
        <v>0</v>
      </c>
      <c r="AV82" s="25">
        <f t="shared" si="18"/>
        <v>0</v>
      </c>
      <c r="AW82" s="25">
        <f t="shared" si="18"/>
        <v>0</v>
      </c>
      <c r="AX82" s="25">
        <f t="shared" si="18"/>
        <v>0</v>
      </c>
      <c r="AY82" s="25">
        <f t="shared" si="18"/>
        <v>0</v>
      </c>
      <c r="AZ82" s="25">
        <f t="shared" si="18"/>
        <v>0</v>
      </c>
    </row>
    <row r="83" spans="3:52" ht="18.75" x14ac:dyDescent="0.25">
      <c r="C83" s="26" t="s">
        <v>117</v>
      </c>
      <c r="D83" s="28" t="s">
        <v>128</v>
      </c>
      <c r="K83" s="25">
        <f t="shared" si="15"/>
        <v>0</v>
      </c>
      <c r="L83" s="25">
        <f t="shared" si="15"/>
        <v>0</v>
      </c>
      <c r="M83" s="25">
        <f t="shared" si="15"/>
        <v>0</v>
      </c>
      <c r="N83" s="25">
        <f t="shared" si="15"/>
        <v>0</v>
      </c>
      <c r="O83" s="25">
        <f t="shared" si="15"/>
        <v>0</v>
      </c>
      <c r="P83" s="25">
        <f t="shared" si="15"/>
        <v>0</v>
      </c>
      <c r="Q83" s="25">
        <f t="shared" si="15"/>
        <v>0</v>
      </c>
      <c r="R83" s="25">
        <f t="shared" si="15"/>
        <v>0</v>
      </c>
      <c r="S83" s="25">
        <f t="shared" si="15"/>
        <v>0</v>
      </c>
      <c r="T83" s="25">
        <f t="shared" si="15"/>
        <v>0</v>
      </c>
      <c r="U83" s="25">
        <f t="shared" si="16"/>
        <v>0</v>
      </c>
      <c r="V83" s="25">
        <f t="shared" si="16"/>
        <v>0</v>
      </c>
      <c r="W83" s="25">
        <f t="shared" si="16"/>
        <v>0</v>
      </c>
      <c r="X83" s="25">
        <f t="shared" si="16"/>
        <v>0</v>
      </c>
      <c r="Y83" s="25">
        <f t="shared" si="16"/>
        <v>0</v>
      </c>
      <c r="Z83" s="25">
        <f t="shared" si="16"/>
        <v>0</v>
      </c>
      <c r="AA83" s="25">
        <f t="shared" si="16"/>
        <v>0</v>
      </c>
      <c r="AB83" s="25">
        <f t="shared" si="16"/>
        <v>0</v>
      </c>
      <c r="AC83" s="25">
        <f t="shared" si="16"/>
        <v>0</v>
      </c>
      <c r="AD83" s="25">
        <f t="shared" si="16"/>
        <v>0</v>
      </c>
      <c r="AE83" s="25">
        <f t="shared" si="17"/>
        <v>0</v>
      </c>
      <c r="AF83" s="25">
        <f t="shared" si="17"/>
        <v>0</v>
      </c>
      <c r="AG83" s="25">
        <f t="shared" si="17"/>
        <v>0</v>
      </c>
      <c r="AH83" s="25">
        <f t="shared" si="17"/>
        <v>0</v>
      </c>
      <c r="AI83" s="25">
        <f t="shared" si="17"/>
        <v>0</v>
      </c>
      <c r="AJ83" s="25">
        <f t="shared" si="17"/>
        <v>0</v>
      </c>
      <c r="AK83" s="25">
        <f t="shared" si="17"/>
        <v>0</v>
      </c>
      <c r="AL83" s="25">
        <f t="shared" si="17"/>
        <v>0</v>
      </c>
      <c r="AM83" s="25">
        <f t="shared" si="17"/>
        <v>0</v>
      </c>
      <c r="AN83" s="25">
        <f t="shared" si="17"/>
        <v>0</v>
      </c>
      <c r="AO83" s="25">
        <f t="shared" si="18"/>
        <v>0</v>
      </c>
      <c r="AP83" s="25">
        <f t="shared" si="18"/>
        <v>0</v>
      </c>
      <c r="AQ83" s="25">
        <f t="shared" si="18"/>
        <v>0</v>
      </c>
      <c r="AR83" s="25">
        <f t="shared" si="18"/>
        <v>0</v>
      </c>
      <c r="AS83" s="25">
        <f t="shared" si="18"/>
        <v>0</v>
      </c>
      <c r="AT83" s="25">
        <f t="shared" si="18"/>
        <v>0</v>
      </c>
      <c r="AU83" s="25">
        <f t="shared" si="18"/>
        <v>0</v>
      </c>
      <c r="AV83" s="25">
        <f t="shared" si="18"/>
        <v>0</v>
      </c>
      <c r="AW83" s="25">
        <f t="shared" si="18"/>
        <v>0</v>
      </c>
      <c r="AX83" s="25">
        <f t="shared" si="18"/>
        <v>0</v>
      </c>
      <c r="AY83" s="25">
        <f t="shared" si="18"/>
        <v>0</v>
      </c>
      <c r="AZ83" s="25">
        <f t="shared" si="18"/>
        <v>0</v>
      </c>
    </row>
    <row r="84" spans="3:52" ht="18.75" x14ac:dyDescent="0.25">
      <c r="C84" s="26" t="s">
        <v>112</v>
      </c>
      <c r="D84" s="28" t="s">
        <v>118</v>
      </c>
      <c r="K84" s="25">
        <f t="shared" si="15"/>
        <v>0</v>
      </c>
      <c r="L84" s="25">
        <f t="shared" si="15"/>
        <v>0</v>
      </c>
      <c r="M84" s="25">
        <f t="shared" si="15"/>
        <v>0</v>
      </c>
      <c r="N84" s="25">
        <f t="shared" si="15"/>
        <v>0</v>
      </c>
      <c r="O84" s="25">
        <f t="shared" si="15"/>
        <v>0</v>
      </c>
      <c r="P84" s="25">
        <f t="shared" si="15"/>
        <v>0</v>
      </c>
      <c r="Q84" s="25">
        <f t="shared" si="15"/>
        <v>0</v>
      </c>
      <c r="R84" s="25">
        <f t="shared" si="15"/>
        <v>0</v>
      </c>
      <c r="S84" s="25">
        <f t="shared" si="15"/>
        <v>0</v>
      </c>
      <c r="T84" s="25">
        <f t="shared" si="15"/>
        <v>0</v>
      </c>
      <c r="U84" s="25">
        <f t="shared" si="16"/>
        <v>0</v>
      </c>
      <c r="V84" s="25">
        <f t="shared" si="16"/>
        <v>0</v>
      </c>
      <c r="W84" s="25">
        <f t="shared" si="16"/>
        <v>0</v>
      </c>
      <c r="X84" s="25">
        <f t="shared" si="16"/>
        <v>0</v>
      </c>
      <c r="Y84" s="25">
        <f t="shared" si="16"/>
        <v>0</v>
      </c>
      <c r="Z84" s="25">
        <f t="shared" si="16"/>
        <v>0</v>
      </c>
      <c r="AA84" s="25">
        <f t="shared" si="16"/>
        <v>0</v>
      </c>
      <c r="AB84" s="25">
        <f t="shared" si="16"/>
        <v>0</v>
      </c>
      <c r="AC84" s="25">
        <f t="shared" si="16"/>
        <v>0</v>
      </c>
      <c r="AD84" s="25">
        <f t="shared" si="16"/>
        <v>0</v>
      </c>
      <c r="AE84" s="25">
        <f t="shared" si="17"/>
        <v>0</v>
      </c>
      <c r="AF84" s="25">
        <f t="shared" si="17"/>
        <v>0</v>
      </c>
      <c r="AG84" s="25">
        <f t="shared" si="17"/>
        <v>0</v>
      </c>
      <c r="AH84" s="25">
        <f t="shared" si="17"/>
        <v>0</v>
      </c>
      <c r="AI84" s="25">
        <f t="shared" si="17"/>
        <v>0</v>
      </c>
      <c r="AJ84" s="25">
        <f t="shared" si="17"/>
        <v>0</v>
      </c>
      <c r="AK84" s="25">
        <f t="shared" si="17"/>
        <v>0</v>
      </c>
      <c r="AL84" s="25">
        <f t="shared" si="17"/>
        <v>0</v>
      </c>
      <c r="AM84" s="25">
        <f t="shared" si="17"/>
        <v>0</v>
      </c>
      <c r="AN84" s="25">
        <f t="shared" si="17"/>
        <v>0</v>
      </c>
      <c r="AO84" s="25">
        <f t="shared" si="18"/>
        <v>0</v>
      </c>
      <c r="AP84" s="25">
        <f t="shared" si="18"/>
        <v>0</v>
      </c>
      <c r="AQ84" s="25">
        <f t="shared" si="18"/>
        <v>0</v>
      </c>
      <c r="AR84" s="25">
        <f t="shared" si="18"/>
        <v>0</v>
      </c>
      <c r="AS84" s="25">
        <f t="shared" si="18"/>
        <v>0</v>
      </c>
      <c r="AT84" s="25">
        <f t="shared" si="18"/>
        <v>0</v>
      </c>
      <c r="AU84" s="25">
        <f t="shared" si="18"/>
        <v>0</v>
      </c>
      <c r="AV84" s="25">
        <f t="shared" si="18"/>
        <v>0</v>
      </c>
      <c r="AW84" s="25">
        <f t="shared" si="18"/>
        <v>0</v>
      </c>
      <c r="AX84" s="25">
        <f t="shared" si="18"/>
        <v>0</v>
      </c>
      <c r="AY84" s="25">
        <f t="shared" si="18"/>
        <v>0</v>
      </c>
      <c r="AZ84" s="25">
        <f t="shared" si="18"/>
        <v>0</v>
      </c>
    </row>
    <row r="85" spans="3:52" ht="18.75" x14ac:dyDescent="0.3">
      <c r="C85" s="26" t="s">
        <v>114</v>
      </c>
      <c r="D85" s="37" t="s">
        <v>110</v>
      </c>
      <c r="K85" s="25">
        <f t="shared" si="15"/>
        <v>0</v>
      </c>
      <c r="L85" s="25">
        <f t="shared" si="15"/>
        <v>0</v>
      </c>
      <c r="M85" s="25">
        <f t="shared" si="15"/>
        <v>0</v>
      </c>
      <c r="N85" s="25">
        <f t="shared" si="15"/>
        <v>0</v>
      </c>
      <c r="O85" s="25">
        <f t="shared" si="15"/>
        <v>0</v>
      </c>
      <c r="P85" s="25">
        <f t="shared" si="15"/>
        <v>0</v>
      </c>
      <c r="Q85" s="25">
        <f t="shared" si="15"/>
        <v>0</v>
      </c>
      <c r="R85" s="25">
        <f t="shared" si="15"/>
        <v>0</v>
      </c>
      <c r="S85" s="25">
        <f t="shared" si="15"/>
        <v>0</v>
      </c>
      <c r="T85" s="25">
        <f t="shared" si="15"/>
        <v>0</v>
      </c>
      <c r="U85" s="25">
        <f t="shared" si="16"/>
        <v>0</v>
      </c>
      <c r="V85" s="25">
        <f t="shared" si="16"/>
        <v>0</v>
      </c>
      <c r="W85" s="25">
        <f t="shared" si="16"/>
        <v>0</v>
      </c>
      <c r="X85" s="25">
        <f t="shared" si="16"/>
        <v>0</v>
      </c>
      <c r="Y85" s="25">
        <f t="shared" si="16"/>
        <v>0</v>
      </c>
      <c r="Z85" s="25">
        <f t="shared" si="16"/>
        <v>0</v>
      </c>
      <c r="AA85" s="25">
        <f t="shared" si="16"/>
        <v>0</v>
      </c>
      <c r="AB85" s="25">
        <f t="shared" si="16"/>
        <v>0</v>
      </c>
      <c r="AC85" s="25">
        <f t="shared" si="16"/>
        <v>0</v>
      </c>
      <c r="AD85" s="25">
        <f t="shared" si="16"/>
        <v>0</v>
      </c>
      <c r="AE85" s="25">
        <f t="shared" si="17"/>
        <v>0</v>
      </c>
      <c r="AF85" s="25">
        <f t="shared" si="17"/>
        <v>0</v>
      </c>
      <c r="AG85" s="25">
        <f t="shared" si="17"/>
        <v>0</v>
      </c>
      <c r="AH85" s="25">
        <f t="shared" si="17"/>
        <v>0</v>
      </c>
      <c r="AI85" s="25">
        <f t="shared" si="17"/>
        <v>0</v>
      </c>
      <c r="AJ85" s="25">
        <f t="shared" si="17"/>
        <v>0</v>
      </c>
      <c r="AK85" s="25">
        <f t="shared" si="17"/>
        <v>0</v>
      </c>
      <c r="AL85" s="25">
        <f t="shared" si="17"/>
        <v>0</v>
      </c>
      <c r="AM85" s="25">
        <f t="shared" si="17"/>
        <v>0</v>
      </c>
      <c r="AN85" s="25">
        <f t="shared" si="17"/>
        <v>0</v>
      </c>
      <c r="AO85" s="25">
        <f t="shared" si="18"/>
        <v>0</v>
      </c>
      <c r="AP85" s="25">
        <f t="shared" si="18"/>
        <v>0</v>
      </c>
      <c r="AQ85" s="25">
        <f t="shared" si="18"/>
        <v>0</v>
      </c>
      <c r="AR85" s="25">
        <f t="shared" si="18"/>
        <v>0</v>
      </c>
      <c r="AS85" s="25">
        <f t="shared" si="18"/>
        <v>0</v>
      </c>
      <c r="AT85" s="25">
        <f t="shared" si="18"/>
        <v>0</v>
      </c>
      <c r="AU85" s="25">
        <f t="shared" si="18"/>
        <v>0</v>
      </c>
      <c r="AV85" s="25">
        <f t="shared" si="18"/>
        <v>0</v>
      </c>
      <c r="AW85" s="25">
        <f t="shared" si="18"/>
        <v>0</v>
      </c>
      <c r="AX85" s="25">
        <f t="shared" si="18"/>
        <v>0</v>
      </c>
      <c r="AY85" s="25">
        <f t="shared" si="18"/>
        <v>0</v>
      </c>
      <c r="AZ85" s="25">
        <f t="shared" si="18"/>
        <v>0</v>
      </c>
    </row>
  </sheetData>
  <mergeCells count="11">
    <mergeCell ref="B1:B2"/>
    <mergeCell ref="C1:C2"/>
    <mergeCell ref="D1:D2"/>
    <mergeCell ref="E1:E2"/>
    <mergeCell ref="F1:F2"/>
    <mergeCell ref="H1:H2"/>
    <mergeCell ref="I1:I2"/>
    <mergeCell ref="J1:J2"/>
    <mergeCell ref="C72:D72"/>
    <mergeCell ref="C80:D80"/>
    <mergeCell ref="G1:G2"/>
  </mergeCells>
  <conditionalFormatting sqref="A3:AZ64 A66:AZ68 A73:AZ78 A81:AZ85">
    <cfRule type="expression" dxfId="10" priority="4">
      <formula>MOD(ROW(A3),2)=0</formula>
    </cfRule>
  </conditionalFormatting>
  <conditionalFormatting sqref="A3:AZ64">
    <cfRule type="expression" dxfId="9" priority="1">
      <formula>AND($A3=$A$2,$A3&lt;&gt;"")</formula>
    </cfRule>
  </conditionalFormatting>
  <conditionalFormatting sqref="K1:AZ85">
    <cfRule type="expression" dxfId="8" priority="3">
      <formula>AND(TODAY()&gt;=K$1,TODAY()&lt;=K$2)</formula>
    </cfRule>
  </conditionalFormatting>
  <conditionalFormatting sqref="K3:AZ64">
    <cfRule type="expression" dxfId="7" priority="2">
      <formula>AND($F3="ročne",$G3&lt;&gt;"",MONTH(K$1)=MONTH($G3&amp;1),K$1&lt;&gt;"")</formula>
    </cfRule>
  </conditionalFormatting>
  <dataValidations count="2">
    <dataValidation type="list" allowBlank="1" showInputMessage="1" showErrorMessage="1" sqref="A2:A64" xr:uid="{F7703735-9533-4D2A-88A8-BEB7CAA6503A}">
      <formula1>$C$81:$C$85</formula1>
    </dataValidation>
    <dataValidation type="list" allowBlank="1" showInputMessage="1" showErrorMessage="1" sqref="F3:F64" xr:uid="{D94C06B1-CDE5-4BE4-86B9-C24B884290C5}">
      <formula1>"ročne,mesačne,za 2 roky,za 3 roky,za 4 roky,za 5 rokov,za 6 rokov,za 7 rokov,za 8 rokov,za 9 rokov,za 10 rokov"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F9985-E259-4E08-840F-E137D40B15E2}">
  <sheetPr codeName="Sheet1"/>
  <dimension ref="A1:AZ85"/>
  <sheetViews>
    <sheetView workbookViewId="0">
      <pane xSplit="10" ySplit="2" topLeftCell="K3" activePane="bottomRight" state="frozen"/>
      <selection activeCell="C1" sqref="C1"/>
      <selection pane="topRight" activeCell="K1" sqref="K1"/>
      <selection pane="bottomLeft" activeCell="C3" sqref="C3"/>
      <selection pane="bottomRight"/>
    </sheetView>
  </sheetViews>
  <sheetFormatPr defaultRowHeight="15" outlineLevelCol="1" x14ac:dyDescent="0.25"/>
  <cols>
    <col min="1" max="2" width="9.140625" customWidth="1" outlineLevel="1"/>
    <col min="3" max="3" width="10.85546875" style="1" bestFit="1" customWidth="1"/>
    <col min="4" max="4" width="50.85546875" bestFit="1" customWidth="1"/>
    <col min="5" max="5" width="10.85546875" customWidth="1" outlineLevel="1"/>
    <col min="6" max="6" width="10.5703125" customWidth="1" outlineLevel="1"/>
    <col min="7" max="7" width="15.28515625" customWidth="1" outlineLevel="1"/>
    <col min="8" max="8" width="19.28515625" hidden="1" customWidth="1" outlineLevel="1"/>
    <col min="9" max="9" width="14" customWidth="1" outlineLevel="1"/>
    <col min="10" max="10" width="11" customWidth="1" outlineLevel="1"/>
    <col min="11" max="19" width="10.85546875" bestFit="1" customWidth="1"/>
    <col min="20" max="20" width="11.28515625" customWidth="1"/>
    <col min="21" max="52" width="10.85546875" bestFit="1" customWidth="1"/>
  </cols>
  <sheetData>
    <row r="1" spans="1:52" x14ac:dyDescent="0.25">
      <c r="A1" s="15" t="s">
        <v>86</v>
      </c>
      <c r="B1" s="44" t="s">
        <v>23</v>
      </c>
      <c r="C1" s="44" t="s">
        <v>73</v>
      </c>
      <c r="D1" s="44" t="s">
        <v>69</v>
      </c>
      <c r="E1" s="45" t="s">
        <v>77</v>
      </c>
      <c r="F1" s="46" t="s">
        <v>64</v>
      </c>
      <c r="G1" s="42" t="s">
        <v>103</v>
      </c>
      <c r="H1" s="42" t="s">
        <v>76</v>
      </c>
      <c r="I1" s="42" t="s">
        <v>100</v>
      </c>
      <c r="J1" s="42" t="s">
        <v>72</v>
      </c>
      <c r="K1" s="19">
        <f ca="1">DATE(YEAR(TODAY()),MONTH(TODAY()),15)</f>
        <v>46310</v>
      </c>
      <c r="L1" s="19">
        <f ca="1">K2</f>
        <v>46341</v>
      </c>
      <c r="M1" s="19">
        <f t="shared" ref="M1:AZ1" ca="1" si="0">L2</f>
        <v>46371</v>
      </c>
      <c r="N1" s="19">
        <f t="shared" ca="1" si="0"/>
        <v>46402</v>
      </c>
      <c r="O1" s="19">
        <f t="shared" ca="1" si="0"/>
        <v>46433</v>
      </c>
      <c r="P1" s="19">
        <f t="shared" ca="1" si="0"/>
        <v>46461</v>
      </c>
      <c r="Q1" s="19">
        <f t="shared" ca="1" si="0"/>
        <v>46492</v>
      </c>
      <c r="R1" s="19">
        <f t="shared" ca="1" si="0"/>
        <v>46522</v>
      </c>
      <c r="S1" s="19">
        <f ca="1">R2</f>
        <v>46553</v>
      </c>
      <c r="T1" s="19">
        <f t="shared" ca="1" si="0"/>
        <v>46583</v>
      </c>
      <c r="U1" s="19">
        <f ca="1">T2</f>
        <v>46614</v>
      </c>
      <c r="V1" s="19">
        <f t="shared" ca="1" si="0"/>
        <v>46645</v>
      </c>
      <c r="W1" s="19">
        <f t="shared" ca="1" si="0"/>
        <v>46675</v>
      </c>
      <c r="X1" s="19">
        <f t="shared" ca="1" si="0"/>
        <v>46706</v>
      </c>
      <c r="Y1" s="19">
        <f t="shared" ca="1" si="0"/>
        <v>46736</v>
      </c>
      <c r="Z1" s="19">
        <f t="shared" ca="1" si="0"/>
        <v>46767</v>
      </c>
      <c r="AA1" s="19">
        <f t="shared" ca="1" si="0"/>
        <v>46798</v>
      </c>
      <c r="AB1" s="19">
        <f t="shared" ca="1" si="0"/>
        <v>46827</v>
      </c>
      <c r="AC1" s="19">
        <f t="shared" ca="1" si="0"/>
        <v>46858</v>
      </c>
      <c r="AD1" s="19">
        <f t="shared" ca="1" si="0"/>
        <v>46888</v>
      </c>
      <c r="AE1" s="19">
        <f t="shared" ca="1" si="0"/>
        <v>46919</v>
      </c>
      <c r="AF1" s="19">
        <f t="shared" ca="1" si="0"/>
        <v>46949</v>
      </c>
      <c r="AG1" s="19">
        <f t="shared" ca="1" si="0"/>
        <v>46980</v>
      </c>
      <c r="AH1" s="19">
        <f t="shared" ca="1" si="0"/>
        <v>47011</v>
      </c>
      <c r="AI1" s="19">
        <f t="shared" ca="1" si="0"/>
        <v>47041</v>
      </c>
      <c r="AJ1" s="19">
        <f t="shared" ca="1" si="0"/>
        <v>47072</v>
      </c>
      <c r="AK1" s="19">
        <f t="shared" ca="1" si="0"/>
        <v>47102</v>
      </c>
      <c r="AL1" s="19">
        <f t="shared" ca="1" si="0"/>
        <v>47133</v>
      </c>
      <c r="AM1" s="19">
        <f t="shared" ca="1" si="0"/>
        <v>47164</v>
      </c>
      <c r="AN1" s="19">
        <f t="shared" ca="1" si="0"/>
        <v>47192</v>
      </c>
      <c r="AO1" s="19">
        <f t="shared" ca="1" si="0"/>
        <v>47223</v>
      </c>
      <c r="AP1" s="19">
        <f t="shared" ca="1" si="0"/>
        <v>47253</v>
      </c>
      <c r="AQ1" s="19">
        <f t="shared" ca="1" si="0"/>
        <v>47284</v>
      </c>
      <c r="AR1" s="19">
        <f t="shared" ca="1" si="0"/>
        <v>47314</v>
      </c>
      <c r="AS1" s="19">
        <f t="shared" ca="1" si="0"/>
        <v>47345</v>
      </c>
      <c r="AT1" s="19">
        <f t="shared" ca="1" si="0"/>
        <v>47376</v>
      </c>
      <c r="AU1" s="19">
        <f t="shared" ca="1" si="0"/>
        <v>47406</v>
      </c>
      <c r="AV1" s="19">
        <f t="shared" ca="1" si="0"/>
        <v>47437</v>
      </c>
      <c r="AW1" s="19">
        <f t="shared" ca="1" si="0"/>
        <v>47467</v>
      </c>
      <c r="AX1" s="19">
        <f t="shared" ca="1" si="0"/>
        <v>47498</v>
      </c>
      <c r="AY1" s="19">
        <f t="shared" ca="1" si="0"/>
        <v>47529</v>
      </c>
      <c r="AZ1" s="19">
        <f t="shared" ca="1" si="0"/>
        <v>47557</v>
      </c>
    </row>
    <row r="2" spans="1:52" x14ac:dyDescent="0.25">
      <c r="A2" s="17"/>
      <c r="B2" s="44"/>
      <c r="C2" s="44"/>
      <c r="D2" s="44"/>
      <c r="E2" s="45"/>
      <c r="F2" s="46"/>
      <c r="G2" s="42"/>
      <c r="H2" s="42"/>
      <c r="I2" s="42"/>
      <c r="J2" s="42"/>
      <c r="K2" s="19">
        <f ca="1">DATE(YEAR(K1),MONTH(K1)+1,DAY(K1))</f>
        <v>46341</v>
      </c>
      <c r="L2" s="19">
        <f t="shared" ref="L2:AZ2" ca="1" si="1">DATE(YEAR(L1),MONTH(L1)+1,DAY(L1))</f>
        <v>46371</v>
      </c>
      <c r="M2" s="19">
        <f t="shared" ca="1" si="1"/>
        <v>46402</v>
      </c>
      <c r="N2" s="19">
        <f t="shared" ca="1" si="1"/>
        <v>46433</v>
      </c>
      <c r="O2" s="19">
        <f t="shared" ca="1" si="1"/>
        <v>46461</v>
      </c>
      <c r="P2" s="19">
        <f t="shared" ca="1" si="1"/>
        <v>46492</v>
      </c>
      <c r="Q2" s="19">
        <f t="shared" ca="1" si="1"/>
        <v>46522</v>
      </c>
      <c r="R2" s="19">
        <f t="shared" ca="1" si="1"/>
        <v>46553</v>
      </c>
      <c r="S2" s="19">
        <f t="shared" ca="1" si="1"/>
        <v>46583</v>
      </c>
      <c r="T2" s="19">
        <f t="shared" ca="1" si="1"/>
        <v>46614</v>
      </c>
      <c r="U2" s="19">
        <f t="shared" ca="1" si="1"/>
        <v>46645</v>
      </c>
      <c r="V2" s="19">
        <f t="shared" ca="1" si="1"/>
        <v>46675</v>
      </c>
      <c r="W2" s="19">
        <f t="shared" ca="1" si="1"/>
        <v>46706</v>
      </c>
      <c r="X2" s="19">
        <f t="shared" ca="1" si="1"/>
        <v>46736</v>
      </c>
      <c r="Y2" s="19">
        <f t="shared" ca="1" si="1"/>
        <v>46767</v>
      </c>
      <c r="Z2" s="19">
        <f t="shared" ca="1" si="1"/>
        <v>46798</v>
      </c>
      <c r="AA2" s="19">
        <f t="shared" ca="1" si="1"/>
        <v>46827</v>
      </c>
      <c r="AB2" s="19">
        <f t="shared" ca="1" si="1"/>
        <v>46858</v>
      </c>
      <c r="AC2" s="19">
        <f t="shared" ca="1" si="1"/>
        <v>46888</v>
      </c>
      <c r="AD2" s="19">
        <f t="shared" ca="1" si="1"/>
        <v>46919</v>
      </c>
      <c r="AE2" s="19">
        <f t="shared" ca="1" si="1"/>
        <v>46949</v>
      </c>
      <c r="AF2" s="19">
        <f t="shared" ca="1" si="1"/>
        <v>46980</v>
      </c>
      <c r="AG2" s="19">
        <f t="shared" ca="1" si="1"/>
        <v>47011</v>
      </c>
      <c r="AH2" s="19">
        <f t="shared" ca="1" si="1"/>
        <v>47041</v>
      </c>
      <c r="AI2" s="19">
        <f t="shared" ca="1" si="1"/>
        <v>47072</v>
      </c>
      <c r="AJ2" s="19">
        <f t="shared" ca="1" si="1"/>
        <v>47102</v>
      </c>
      <c r="AK2" s="19">
        <f t="shared" ca="1" si="1"/>
        <v>47133</v>
      </c>
      <c r="AL2" s="19">
        <f t="shared" ca="1" si="1"/>
        <v>47164</v>
      </c>
      <c r="AM2" s="19">
        <f t="shared" ca="1" si="1"/>
        <v>47192</v>
      </c>
      <c r="AN2" s="19">
        <f t="shared" ca="1" si="1"/>
        <v>47223</v>
      </c>
      <c r="AO2" s="19">
        <f t="shared" ca="1" si="1"/>
        <v>47253</v>
      </c>
      <c r="AP2" s="19">
        <f t="shared" ca="1" si="1"/>
        <v>47284</v>
      </c>
      <c r="AQ2" s="19">
        <f t="shared" ca="1" si="1"/>
        <v>47314</v>
      </c>
      <c r="AR2" s="19">
        <f t="shared" ca="1" si="1"/>
        <v>47345</v>
      </c>
      <c r="AS2" s="19">
        <f t="shared" ca="1" si="1"/>
        <v>47376</v>
      </c>
      <c r="AT2" s="19">
        <f t="shared" ca="1" si="1"/>
        <v>47406</v>
      </c>
      <c r="AU2" s="19">
        <f t="shared" ca="1" si="1"/>
        <v>47437</v>
      </c>
      <c r="AV2" s="19">
        <f t="shared" ca="1" si="1"/>
        <v>47467</v>
      </c>
      <c r="AW2" s="19">
        <f t="shared" ca="1" si="1"/>
        <v>47498</v>
      </c>
      <c r="AX2" s="19">
        <f t="shared" ca="1" si="1"/>
        <v>47529</v>
      </c>
      <c r="AY2" s="19">
        <f t="shared" ca="1" si="1"/>
        <v>47557</v>
      </c>
      <c r="AZ2" s="19">
        <f t="shared" ca="1" si="1"/>
        <v>47588</v>
      </c>
    </row>
    <row r="3" spans="1:52" x14ac:dyDescent="0.25">
      <c r="A3" s="1" t="s">
        <v>117</v>
      </c>
      <c r="B3" s="1" t="s">
        <v>24</v>
      </c>
      <c r="C3" s="1" t="s">
        <v>2</v>
      </c>
      <c r="D3" t="s">
        <v>92</v>
      </c>
      <c r="E3" s="2" cm="1">
        <f t="array" aca="1" ref="E3" ca="1">INDEX(K3:AZ3,1,MATCH(TODAY(),$K$1:$AZ$1,1))*IFERROR(IF(F3="ročne",12,IF(F3="mesačne",1,12*_xlfn.TEXTJOIN("",TRUE,_xlfn.TEXTJOIN("",TRUE,IFERROR(MID(F3,ROW(INDIRECT("1:"&amp;LEN(F3))),1)*1,IF(MID(F3,ROW(INDIRECT("1:"&amp;LEN(F3))),1)=",",",","")))))),1)</f>
        <v>90</v>
      </c>
      <c r="F3" t="s">
        <v>70</v>
      </c>
      <c r="G3" t="s">
        <v>65</v>
      </c>
      <c r="I3" s="6">
        <f ca="1">IF(F3="mesačne","",IFERROR(SUM(K3:INDEX(K3:AZ3,1,MATCH(TODAY(),$K$1:$AZ$1,1)))-J3,0))</f>
        <v>7.5</v>
      </c>
      <c r="J3" s="5"/>
      <c r="K3" s="20">
        <f>90/12</f>
        <v>7.5</v>
      </c>
      <c r="L3" s="20">
        <f t="shared" ref="L3:AZ9" si="2">K3</f>
        <v>7.5</v>
      </c>
      <c r="M3" s="20">
        <f t="shared" si="2"/>
        <v>7.5</v>
      </c>
      <c r="N3" s="20">
        <f t="shared" si="2"/>
        <v>7.5</v>
      </c>
      <c r="O3" s="20">
        <f t="shared" si="2"/>
        <v>7.5</v>
      </c>
      <c r="P3" s="20">
        <f t="shared" si="2"/>
        <v>7.5</v>
      </c>
      <c r="Q3" s="20">
        <f t="shared" si="2"/>
        <v>7.5</v>
      </c>
      <c r="R3" s="20">
        <f t="shared" si="2"/>
        <v>7.5</v>
      </c>
      <c r="S3" s="20">
        <f t="shared" ref="S3:S64" si="3">R3</f>
        <v>7.5</v>
      </c>
      <c r="T3" s="20">
        <f t="shared" si="2"/>
        <v>7.5</v>
      </c>
      <c r="U3" s="20">
        <f t="shared" ref="U3:U64" si="4">T3</f>
        <v>7.5</v>
      </c>
      <c r="V3" s="20">
        <f t="shared" si="2"/>
        <v>7.5</v>
      </c>
      <c r="W3" s="20">
        <f t="shared" si="2"/>
        <v>7.5</v>
      </c>
      <c r="X3" s="20">
        <f t="shared" si="2"/>
        <v>7.5</v>
      </c>
      <c r="Y3" s="20">
        <f t="shared" si="2"/>
        <v>7.5</v>
      </c>
      <c r="Z3" s="20">
        <f t="shared" si="2"/>
        <v>7.5</v>
      </c>
      <c r="AA3" s="20">
        <f t="shared" si="2"/>
        <v>7.5</v>
      </c>
      <c r="AB3" s="20">
        <f t="shared" si="2"/>
        <v>7.5</v>
      </c>
      <c r="AC3" s="20">
        <f t="shared" si="2"/>
        <v>7.5</v>
      </c>
      <c r="AD3" s="20">
        <f t="shared" si="2"/>
        <v>7.5</v>
      </c>
      <c r="AE3" s="20">
        <f t="shared" si="2"/>
        <v>7.5</v>
      </c>
      <c r="AF3" s="20">
        <f t="shared" si="2"/>
        <v>7.5</v>
      </c>
      <c r="AG3" s="20">
        <f t="shared" si="2"/>
        <v>7.5</v>
      </c>
      <c r="AH3" s="20">
        <f t="shared" si="2"/>
        <v>7.5</v>
      </c>
      <c r="AI3" s="20">
        <f t="shared" si="2"/>
        <v>7.5</v>
      </c>
      <c r="AJ3" s="20">
        <f t="shared" si="2"/>
        <v>7.5</v>
      </c>
      <c r="AK3" s="20">
        <f t="shared" si="2"/>
        <v>7.5</v>
      </c>
      <c r="AL3" s="20">
        <f t="shared" si="2"/>
        <v>7.5</v>
      </c>
      <c r="AM3" s="20">
        <f t="shared" si="2"/>
        <v>7.5</v>
      </c>
      <c r="AN3" s="20">
        <f t="shared" si="2"/>
        <v>7.5</v>
      </c>
      <c r="AO3" s="20">
        <f t="shared" si="2"/>
        <v>7.5</v>
      </c>
      <c r="AP3" s="20">
        <f t="shared" si="2"/>
        <v>7.5</v>
      </c>
      <c r="AQ3" s="20">
        <f t="shared" si="2"/>
        <v>7.5</v>
      </c>
      <c r="AR3" s="20">
        <f t="shared" si="2"/>
        <v>7.5</v>
      </c>
      <c r="AS3" s="20">
        <f t="shared" si="2"/>
        <v>7.5</v>
      </c>
      <c r="AT3" s="20">
        <f t="shared" si="2"/>
        <v>7.5</v>
      </c>
      <c r="AU3" s="20">
        <f t="shared" si="2"/>
        <v>7.5</v>
      </c>
      <c r="AV3" s="20">
        <f t="shared" si="2"/>
        <v>7.5</v>
      </c>
      <c r="AW3" s="20">
        <f t="shared" si="2"/>
        <v>7.5</v>
      </c>
      <c r="AX3" s="20">
        <f t="shared" si="2"/>
        <v>7.5</v>
      </c>
      <c r="AY3" s="20">
        <f t="shared" si="2"/>
        <v>7.5</v>
      </c>
      <c r="AZ3" s="20">
        <f t="shared" si="2"/>
        <v>7.5</v>
      </c>
    </row>
    <row r="4" spans="1:52" x14ac:dyDescent="0.25">
      <c r="A4" s="1" t="s">
        <v>117</v>
      </c>
      <c r="B4" s="1" t="s">
        <v>24</v>
      </c>
      <c r="D4" t="s">
        <v>93</v>
      </c>
      <c r="E4" s="2" cm="1">
        <f t="array" aca="1" ref="E4" ca="1">INDEX(K4:AZ4,1,MATCH(TODAY(),$K$1:$AZ$1,1))*IFERROR(IF(F4="ročne",12,IF(F4="mesačne",1,12*_xlfn.TEXTJOIN("",TRUE,_xlfn.TEXTJOIN("",TRUE,IFERROR(MID(F4,ROW(INDIRECT("1:"&amp;LEN(F4))),1)*1,IF(MID(F4,ROW(INDIRECT("1:"&amp;LEN(F4))),1)=",",",","")))))),1)</f>
        <v>106</v>
      </c>
      <c r="F4" t="s">
        <v>70</v>
      </c>
      <c r="G4" t="s">
        <v>65</v>
      </c>
      <c r="I4" s="6">
        <f ca="1">IF(F4="mesačne","",IFERROR(SUM(K4:INDEX(K4:AZ4,1,MATCH(TODAY(),$K$1:$AZ$1,1)))-J4,0))</f>
        <v>8.8333333333333339</v>
      </c>
      <c r="J4" s="5"/>
      <c r="K4" s="20">
        <f>106/12</f>
        <v>8.8333333333333339</v>
      </c>
      <c r="L4" s="20">
        <f t="shared" ref="L4:AA4" si="5">K4</f>
        <v>8.8333333333333339</v>
      </c>
      <c r="M4" s="20">
        <f t="shared" si="5"/>
        <v>8.8333333333333339</v>
      </c>
      <c r="N4" s="20">
        <f t="shared" si="5"/>
        <v>8.8333333333333339</v>
      </c>
      <c r="O4" s="20">
        <f t="shared" si="5"/>
        <v>8.8333333333333339</v>
      </c>
      <c r="P4" s="20">
        <f t="shared" si="5"/>
        <v>8.8333333333333339</v>
      </c>
      <c r="Q4" s="20">
        <f t="shared" si="5"/>
        <v>8.8333333333333339</v>
      </c>
      <c r="R4" s="20">
        <f t="shared" si="5"/>
        <v>8.8333333333333339</v>
      </c>
      <c r="S4" s="20">
        <f t="shared" si="3"/>
        <v>8.8333333333333339</v>
      </c>
      <c r="T4" s="20">
        <f t="shared" si="5"/>
        <v>8.8333333333333339</v>
      </c>
      <c r="U4" s="20">
        <f t="shared" si="4"/>
        <v>8.8333333333333339</v>
      </c>
      <c r="V4" s="20">
        <f t="shared" si="5"/>
        <v>8.8333333333333339</v>
      </c>
      <c r="W4" s="20">
        <f t="shared" si="5"/>
        <v>8.8333333333333339</v>
      </c>
      <c r="X4" s="20">
        <f t="shared" si="5"/>
        <v>8.8333333333333339</v>
      </c>
      <c r="Y4" s="20">
        <f t="shared" si="5"/>
        <v>8.8333333333333339</v>
      </c>
      <c r="Z4" s="20">
        <f t="shared" si="5"/>
        <v>8.8333333333333339</v>
      </c>
      <c r="AA4" s="20">
        <f t="shared" si="5"/>
        <v>8.8333333333333339</v>
      </c>
      <c r="AB4" s="20">
        <f t="shared" si="2"/>
        <v>8.8333333333333339</v>
      </c>
      <c r="AC4" s="20">
        <f t="shared" si="2"/>
        <v>8.8333333333333339</v>
      </c>
      <c r="AD4" s="20">
        <f t="shared" si="2"/>
        <v>8.8333333333333339</v>
      </c>
      <c r="AE4" s="20">
        <f t="shared" si="2"/>
        <v>8.8333333333333339</v>
      </c>
      <c r="AF4" s="20">
        <f t="shared" si="2"/>
        <v>8.8333333333333339</v>
      </c>
      <c r="AG4" s="20">
        <f t="shared" si="2"/>
        <v>8.8333333333333339</v>
      </c>
      <c r="AH4" s="20">
        <f t="shared" si="2"/>
        <v>8.8333333333333339</v>
      </c>
      <c r="AI4" s="20">
        <f t="shared" si="2"/>
        <v>8.8333333333333339</v>
      </c>
      <c r="AJ4" s="20">
        <f t="shared" si="2"/>
        <v>8.8333333333333339</v>
      </c>
      <c r="AK4" s="20">
        <f t="shared" si="2"/>
        <v>8.8333333333333339</v>
      </c>
      <c r="AL4" s="20">
        <f t="shared" si="2"/>
        <v>8.8333333333333339</v>
      </c>
      <c r="AM4" s="20">
        <f t="shared" si="2"/>
        <v>8.8333333333333339</v>
      </c>
      <c r="AN4" s="20">
        <f t="shared" si="2"/>
        <v>8.8333333333333339</v>
      </c>
      <c r="AO4" s="20">
        <f t="shared" si="2"/>
        <v>8.8333333333333339</v>
      </c>
      <c r="AP4" s="20">
        <f t="shared" si="2"/>
        <v>8.8333333333333339</v>
      </c>
      <c r="AQ4" s="20">
        <f t="shared" si="2"/>
        <v>8.8333333333333339</v>
      </c>
      <c r="AR4" s="20">
        <f t="shared" si="2"/>
        <v>8.8333333333333339</v>
      </c>
      <c r="AS4" s="20">
        <f t="shared" si="2"/>
        <v>8.8333333333333339</v>
      </c>
      <c r="AT4" s="20">
        <f t="shared" si="2"/>
        <v>8.8333333333333339</v>
      </c>
      <c r="AU4" s="20">
        <f t="shared" si="2"/>
        <v>8.8333333333333339</v>
      </c>
      <c r="AV4" s="20">
        <f t="shared" si="2"/>
        <v>8.8333333333333339</v>
      </c>
      <c r="AW4" s="20">
        <f t="shared" si="2"/>
        <v>8.8333333333333339</v>
      </c>
      <c r="AX4" s="20">
        <f t="shared" si="2"/>
        <v>8.8333333333333339</v>
      </c>
      <c r="AY4" s="20">
        <f t="shared" si="2"/>
        <v>8.8333333333333339</v>
      </c>
      <c r="AZ4" s="20">
        <f t="shared" si="2"/>
        <v>8.8333333333333339</v>
      </c>
    </row>
    <row r="5" spans="1:52" x14ac:dyDescent="0.25">
      <c r="A5" s="1" t="s">
        <v>117</v>
      </c>
      <c r="B5" s="1" t="s">
        <v>6</v>
      </c>
      <c r="D5" t="s">
        <v>94</v>
      </c>
      <c r="E5" s="2" cm="1">
        <f t="array" aca="1" ref="E5" ca="1">INDEX(K5:AZ5,1,MATCH(TODAY(),$K$1:$AZ$1,1))*IFERROR(IF(F5="ročne",12,IF(F5="mesačne",1,12*_xlfn.TEXTJOIN("",TRUE,_xlfn.TEXTJOIN("",TRUE,IFERROR(MID(F5,ROW(INDIRECT("1:"&amp;LEN(F5))),1)*1,IF(MID(F5,ROW(INDIRECT("1:"&amp;LEN(F5))),1)=",",",","")))))),1)</f>
        <v>30</v>
      </c>
      <c r="F5" t="s">
        <v>70</v>
      </c>
      <c r="G5" t="s">
        <v>66</v>
      </c>
      <c r="I5" s="6">
        <f ca="1">IF(F5="mesačne","",IFERROR(SUM(K5:INDEX(K5:AZ5,1,MATCH(TODAY(),$K$1:$AZ$1,1)))-J5,0))</f>
        <v>2.5</v>
      </c>
      <c r="J5" s="5"/>
      <c r="K5" s="20">
        <f>30/12</f>
        <v>2.5</v>
      </c>
      <c r="L5" s="20">
        <f t="shared" si="2"/>
        <v>2.5</v>
      </c>
      <c r="M5" s="20">
        <f t="shared" si="2"/>
        <v>2.5</v>
      </c>
      <c r="N5" s="20">
        <f t="shared" si="2"/>
        <v>2.5</v>
      </c>
      <c r="O5" s="20">
        <f t="shared" si="2"/>
        <v>2.5</v>
      </c>
      <c r="P5" s="20">
        <f t="shared" si="2"/>
        <v>2.5</v>
      </c>
      <c r="Q5" s="20">
        <f t="shared" si="2"/>
        <v>2.5</v>
      </c>
      <c r="R5" s="20">
        <f t="shared" si="2"/>
        <v>2.5</v>
      </c>
      <c r="S5" s="20">
        <f t="shared" si="3"/>
        <v>2.5</v>
      </c>
      <c r="T5" s="20">
        <f t="shared" si="2"/>
        <v>2.5</v>
      </c>
      <c r="U5" s="20">
        <f t="shared" si="4"/>
        <v>2.5</v>
      </c>
      <c r="V5" s="20">
        <f t="shared" si="2"/>
        <v>2.5</v>
      </c>
      <c r="W5" s="20">
        <f t="shared" si="2"/>
        <v>2.5</v>
      </c>
      <c r="X5" s="20">
        <f t="shared" si="2"/>
        <v>2.5</v>
      </c>
      <c r="Y5" s="20">
        <f t="shared" si="2"/>
        <v>2.5</v>
      </c>
      <c r="Z5" s="20">
        <f t="shared" si="2"/>
        <v>2.5</v>
      </c>
      <c r="AA5" s="20">
        <f t="shared" si="2"/>
        <v>2.5</v>
      </c>
      <c r="AB5" s="20">
        <f t="shared" si="2"/>
        <v>2.5</v>
      </c>
      <c r="AC5" s="20">
        <f t="shared" si="2"/>
        <v>2.5</v>
      </c>
      <c r="AD5" s="20">
        <f t="shared" si="2"/>
        <v>2.5</v>
      </c>
      <c r="AE5" s="20">
        <f t="shared" si="2"/>
        <v>2.5</v>
      </c>
      <c r="AF5" s="20">
        <f t="shared" si="2"/>
        <v>2.5</v>
      </c>
      <c r="AG5" s="20">
        <f t="shared" si="2"/>
        <v>2.5</v>
      </c>
      <c r="AH5" s="20">
        <f t="shared" si="2"/>
        <v>2.5</v>
      </c>
      <c r="AI5" s="20">
        <f t="shared" si="2"/>
        <v>2.5</v>
      </c>
      <c r="AJ5" s="20">
        <f t="shared" si="2"/>
        <v>2.5</v>
      </c>
      <c r="AK5" s="20">
        <f t="shared" si="2"/>
        <v>2.5</v>
      </c>
      <c r="AL5" s="20">
        <f t="shared" si="2"/>
        <v>2.5</v>
      </c>
      <c r="AM5" s="20">
        <f t="shared" si="2"/>
        <v>2.5</v>
      </c>
      <c r="AN5" s="20">
        <f t="shared" si="2"/>
        <v>2.5</v>
      </c>
      <c r="AO5" s="20">
        <f t="shared" si="2"/>
        <v>2.5</v>
      </c>
      <c r="AP5" s="20">
        <f t="shared" si="2"/>
        <v>2.5</v>
      </c>
      <c r="AQ5" s="20">
        <f t="shared" si="2"/>
        <v>2.5</v>
      </c>
      <c r="AR5" s="20">
        <f t="shared" si="2"/>
        <v>2.5</v>
      </c>
      <c r="AS5" s="20">
        <f t="shared" si="2"/>
        <v>2.5</v>
      </c>
      <c r="AT5" s="20">
        <f t="shared" si="2"/>
        <v>2.5</v>
      </c>
      <c r="AU5" s="20">
        <f t="shared" si="2"/>
        <v>2.5</v>
      </c>
      <c r="AV5" s="20">
        <f t="shared" si="2"/>
        <v>2.5</v>
      </c>
      <c r="AW5" s="20">
        <f t="shared" si="2"/>
        <v>2.5</v>
      </c>
      <c r="AX5" s="20">
        <f t="shared" si="2"/>
        <v>2.5</v>
      </c>
      <c r="AY5" s="20">
        <f t="shared" si="2"/>
        <v>2.5</v>
      </c>
      <c r="AZ5" s="20">
        <f t="shared" si="2"/>
        <v>2.5</v>
      </c>
    </row>
    <row r="6" spans="1:52" x14ac:dyDescent="0.25">
      <c r="A6" s="1" t="s">
        <v>117</v>
      </c>
      <c r="B6" s="1" t="s">
        <v>6</v>
      </c>
      <c r="D6" t="s">
        <v>95</v>
      </c>
      <c r="E6" s="2" cm="1">
        <f t="array" aca="1" ref="E6" ca="1">INDEX(K6:AZ6,1,MATCH(TODAY(),$K$1:$AZ$1,1))*IFERROR(IF(F6="ročne",12,IF(F6="mesačne",1,12*_xlfn.TEXTJOIN("",TRUE,_xlfn.TEXTJOIN("",TRUE,IFERROR(MID(F6,ROW(INDIRECT("1:"&amp;LEN(F6))),1)*1,IF(MID(F6,ROW(INDIRECT("1:"&amp;LEN(F6))),1)=",",",","")))))),1)</f>
        <v>30</v>
      </c>
      <c r="F6" t="s">
        <v>70</v>
      </c>
      <c r="G6" t="s">
        <v>67</v>
      </c>
      <c r="I6" s="6">
        <f ca="1">IF(F6="mesačne","",IFERROR(SUM(K6:INDEX(K6:AZ6,1,MATCH(TODAY(),$K$1:$AZ$1,1)))-J6,0))</f>
        <v>2.5</v>
      </c>
      <c r="J6" s="5"/>
      <c r="K6" s="20">
        <f>30/12</f>
        <v>2.5</v>
      </c>
      <c r="L6" s="20">
        <f t="shared" si="2"/>
        <v>2.5</v>
      </c>
      <c r="M6" s="20">
        <f t="shared" si="2"/>
        <v>2.5</v>
      </c>
      <c r="N6" s="20">
        <f t="shared" si="2"/>
        <v>2.5</v>
      </c>
      <c r="O6" s="20">
        <f t="shared" si="2"/>
        <v>2.5</v>
      </c>
      <c r="P6" s="20">
        <f t="shared" si="2"/>
        <v>2.5</v>
      </c>
      <c r="Q6" s="20">
        <f t="shared" si="2"/>
        <v>2.5</v>
      </c>
      <c r="R6" s="20">
        <f t="shared" si="2"/>
        <v>2.5</v>
      </c>
      <c r="S6" s="20">
        <f t="shared" si="3"/>
        <v>2.5</v>
      </c>
      <c r="T6" s="20">
        <f t="shared" si="2"/>
        <v>2.5</v>
      </c>
      <c r="U6" s="20">
        <f t="shared" si="4"/>
        <v>2.5</v>
      </c>
      <c r="V6" s="20">
        <f t="shared" si="2"/>
        <v>2.5</v>
      </c>
      <c r="W6" s="20">
        <f t="shared" si="2"/>
        <v>2.5</v>
      </c>
      <c r="X6" s="20">
        <f t="shared" si="2"/>
        <v>2.5</v>
      </c>
      <c r="Y6" s="20">
        <f t="shared" si="2"/>
        <v>2.5</v>
      </c>
      <c r="Z6" s="20">
        <f t="shared" si="2"/>
        <v>2.5</v>
      </c>
      <c r="AA6" s="20">
        <f t="shared" si="2"/>
        <v>2.5</v>
      </c>
      <c r="AB6" s="20">
        <f t="shared" si="2"/>
        <v>2.5</v>
      </c>
      <c r="AC6" s="20">
        <f t="shared" si="2"/>
        <v>2.5</v>
      </c>
      <c r="AD6" s="20">
        <f t="shared" si="2"/>
        <v>2.5</v>
      </c>
      <c r="AE6" s="20">
        <f t="shared" si="2"/>
        <v>2.5</v>
      </c>
      <c r="AF6" s="20">
        <f t="shared" si="2"/>
        <v>2.5</v>
      </c>
      <c r="AG6" s="20">
        <f t="shared" si="2"/>
        <v>2.5</v>
      </c>
      <c r="AH6" s="20">
        <f t="shared" si="2"/>
        <v>2.5</v>
      </c>
      <c r="AI6" s="20">
        <f t="shared" si="2"/>
        <v>2.5</v>
      </c>
      <c r="AJ6" s="20">
        <f t="shared" si="2"/>
        <v>2.5</v>
      </c>
      <c r="AK6" s="20">
        <f t="shared" si="2"/>
        <v>2.5</v>
      </c>
      <c r="AL6" s="20">
        <f t="shared" si="2"/>
        <v>2.5</v>
      </c>
      <c r="AM6" s="20">
        <f t="shared" si="2"/>
        <v>2.5</v>
      </c>
      <c r="AN6" s="20">
        <f t="shared" si="2"/>
        <v>2.5</v>
      </c>
      <c r="AO6" s="20">
        <f t="shared" si="2"/>
        <v>2.5</v>
      </c>
      <c r="AP6" s="20">
        <f t="shared" si="2"/>
        <v>2.5</v>
      </c>
      <c r="AQ6" s="20">
        <f t="shared" si="2"/>
        <v>2.5</v>
      </c>
      <c r="AR6" s="20">
        <f t="shared" si="2"/>
        <v>2.5</v>
      </c>
      <c r="AS6" s="20">
        <f t="shared" si="2"/>
        <v>2.5</v>
      </c>
      <c r="AT6" s="20">
        <f t="shared" si="2"/>
        <v>2.5</v>
      </c>
      <c r="AU6" s="20">
        <f t="shared" si="2"/>
        <v>2.5</v>
      </c>
      <c r="AV6" s="20">
        <f t="shared" si="2"/>
        <v>2.5</v>
      </c>
      <c r="AW6" s="20">
        <f t="shared" si="2"/>
        <v>2.5</v>
      </c>
      <c r="AX6" s="20">
        <f t="shared" si="2"/>
        <v>2.5</v>
      </c>
      <c r="AY6" s="20">
        <f t="shared" si="2"/>
        <v>2.5</v>
      </c>
      <c r="AZ6" s="20">
        <f t="shared" si="2"/>
        <v>2.5</v>
      </c>
    </row>
    <row r="7" spans="1:52" x14ac:dyDescent="0.25">
      <c r="A7" s="1" t="s">
        <v>117</v>
      </c>
      <c r="B7" s="1" t="s">
        <v>24</v>
      </c>
      <c r="D7" t="s">
        <v>96</v>
      </c>
      <c r="E7" s="2" cm="1">
        <f t="array" aca="1" ref="E7" ca="1">INDEX(K7:AZ7,1,MATCH(TODAY(),$K$1:$AZ$1,1))*IFERROR(IF(F7="ročne",12,IF(F7="mesačne",1,12*_xlfn.TEXTJOIN("",TRUE,_xlfn.TEXTJOIN("",TRUE,IFERROR(MID(F7,ROW(INDIRECT("1:"&amp;LEN(F7))),1)*1,IF(MID(F7,ROW(INDIRECT("1:"&amp;LEN(F7))),1)=",",",","")))))),1)</f>
        <v>200</v>
      </c>
      <c r="F7" t="s">
        <v>63</v>
      </c>
      <c r="I7" s="6">
        <f ca="1">IF(F7="mesačne","",IFERROR(SUM(K7:INDEX(K7:AZ7,1,MATCH(TODAY(),$K$1:$AZ$1,1)))-J7,0))</f>
        <v>4.166666666666667</v>
      </c>
      <c r="J7" s="5"/>
      <c r="K7" s="20">
        <f>200/(12*4)</f>
        <v>4.166666666666667</v>
      </c>
      <c r="L7" s="20">
        <f t="shared" si="2"/>
        <v>4.166666666666667</v>
      </c>
      <c r="M7" s="20">
        <f t="shared" si="2"/>
        <v>4.166666666666667</v>
      </c>
      <c r="N7" s="20">
        <f t="shared" si="2"/>
        <v>4.166666666666667</v>
      </c>
      <c r="O7" s="20">
        <f t="shared" si="2"/>
        <v>4.166666666666667</v>
      </c>
      <c r="P7" s="20">
        <f t="shared" si="2"/>
        <v>4.166666666666667</v>
      </c>
      <c r="Q7" s="20">
        <f t="shared" si="2"/>
        <v>4.166666666666667</v>
      </c>
      <c r="R7" s="20">
        <f t="shared" si="2"/>
        <v>4.166666666666667</v>
      </c>
      <c r="S7" s="20">
        <f t="shared" si="3"/>
        <v>4.166666666666667</v>
      </c>
      <c r="T7" s="20">
        <f t="shared" si="2"/>
        <v>4.166666666666667</v>
      </c>
      <c r="U7" s="20">
        <f t="shared" si="4"/>
        <v>4.166666666666667</v>
      </c>
      <c r="V7" s="20">
        <f t="shared" si="2"/>
        <v>4.166666666666667</v>
      </c>
      <c r="W7" s="20">
        <f t="shared" si="2"/>
        <v>4.166666666666667</v>
      </c>
      <c r="X7" s="20">
        <f t="shared" si="2"/>
        <v>4.166666666666667</v>
      </c>
      <c r="Y7" s="20">
        <f t="shared" si="2"/>
        <v>4.166666666666667</v>
      </c>
      <c r="Z7" s="20">
        <f t="shared" si="2"/>
        <v>4.166666666666667</v>
      </c>
      <c r="AA7" s="20">
        <f t="shared" si="2"/>
        <v>4.166666666666667</v>
      </c>
      <c r="AB7" s="20">
        <f t="shared" si="2"/>
        <v>4.166666666666667</v>
      </c>
      <c r="AC7" s="20">
        <f t="shared" si="2"/>
        <v>4.166666666666667</v>
      </c>
      <c r="AD7" s="20">
        <f t="shared" si="2"/>
        <v>4.166666666666667</v>
      </c>
      <c r="AE7" s="20">
        <f t="shared" si="2"/>
        <v>4.166666666666667</v>
      </c>
      <c r="AF7" s="20">
        <f t="shared" si="2"/>
        <v>4.166666666666667</v>
      </c>
      <c r="AG7" s="20">
        <f t="shared" si="2"/>
        <v>4.166666666666667</v>
      </c>
      <c r="AH7" s="20">
        <f t="shared" si="2"/>
        <v>4.166666666666667</v>
      </c>
      <c r="AI7" s="20">
        <f t="shared" si="2"/>
        <v>4.166666666666667</v>
      </c>
      <c r="AJ7" s="20">
        <f t="shared" si="2"/>
        <v>4.166666666666667</v>
      </c>
      <c r="AK7" s="20">
        <f t="shared" si="2"/>
        <v>4.166666666666667</v>
      </c>
      <c r="AL7" s="20">
        <f t="shared" si="2"/>
        <v>4.166666666666667</v>
      </c>
      <c r="AM7" s="20">
        <f t="shared" si="2"/>
        <v>4.166666666666667</v>
      </c>
      <c r="AN7" s="20">
        <f t="shared" si="2"/>
        <v>4.166666666666667</v>
      </c>
      <c r="AO7" s="20">
        <f t="shared" si="2"/>
        <v>4.166666666666667</v>
      </c>
      <c r="AP7" s="20">
        <f t="shared" si="2"/>
        <v>4.166666666666667</v>
      </c>
      <c r="AQ7" s="20">
        <f t="shared" si="2"/>
        <v>4.166666666666667</v>
      </c>
      <c r="AR7" s="20">
        <f t="shared" si="2"/>
        <v>4.166666666666667</v>
      </c>
      <c r="AS7" s="20">
        <f t="shared" si="2"/>
        <v>4.166666666666667</v>
      </c>
      <c r="AT7" s="20">
        <f t="shared" si="2"/>
        <v>4.166666666666667</v>
      </c>
      <c r="AU7" s="20">
        <f t="shared" si="2"/>
        <v>4.166666666666667</v>
      </c>
      <c r="AV7" s="20">
        <f t="shared" si="2"/>
        <v>4.166666666666667</v>
      </c>
      <c r="AW7" s="20">
        <f t="shared" si="2"/>
        <v>4.166666666666667</v>
      </c>
      <c r="AX7" s="20">
        <f t="shared" si="2"/>
        <v>4.166666666666667</v>
      </c>
      <c r="AY7" s="20">
        <f t="shared" si="2"/>
        <v>4.166666666666667</v>
      </c>
      <c r="AZ7" s="20">
        <f t="shared" si="2"/>
        <v>4.166666666666667</v>
      </c>
    </row>
    <row r="8" spans="1:52" x14ac:dyDescent="0.25">
      <c r="A8" s="1" t="s">
        <v>117</v>
      </c>
      <c r="B8" s="1" t="s">
        <v>6</v>
      </c>
      <c r="D8" t="s">
        <v>26</v>
      </c>
      <c r="E8" s="2" cm="1">
        <f t="array" aca="1" ref="E8" ca="1">INDEX(K8:AZ8,1,MATCH(TODAY(),$K$1:$AZ$1,1))*IFERROR(IF(F8="ročne",12,IF(F8="mesačne",1,12*_xlfn.TEXTJOIN("",TRUE,_xlfn.TEXTJOIN("",TRUE,IFERROR(MID(F8,ROW(INDIRECT("1:"&amp;LEN(F8))),1)*1,IF(MID(F8,ROW(INDIRECT("1:"&amp;LEN(F8))),1)=",",",","")))))),1)</f>
        <v>500</v>
      </c>
      <c r="F8" t="s">
        <v>70</v>
      </c>
      <c r="G8" t="s">
        <v>68</v>
      </c>
      <c r="I8" s="6">
        <f ca="1">IF(F8="mesačne","",IFERROR(SUM(K8:INDEX(K8:AZ8,1,MATCH(TODAY(),$K$1:$AZ$1,1)))-J8,0))</f>
        <v>41.666666666666664</v>
      </c>
      <c r="J8" s="5"/>
      <c r="K8" s="20">
        <f>500/12</f>
        <v>41.666666666666664</v>
      </c>
      <c r="L8" s="20">
        <f t="shared" si="2"/>
        <v>41.666666666666664</v>
      </c>
      <c r="M8" s="20">
        <f t="shared" si="2"/>
        <v>41.666666666666664</v>
      </c>
      <c r="N8" s="20">
        <f t="shared" si="2"/>
        <v>41.666666666666664</v>
      </c>
      <c r="O8" s="20">
        <f t="shared" si="2"/>
        <v>41.666666666666664</v>
      </c>
      <c r="P8" s="20">
        <f t="shared" si="2"/>
        <v>41.666666666666664</v>
      </c>
      <c r="Q8" s="20">
        <f t="shared" si="2"/>
        <v>41.666666666666664</v>
      </c>
      <c r="R8" s="20">
        <f t="shared" si="2"/>
        <v>41.666666666666664</v>
      </c>
      <c r="S8" s="20">
        <f t="shared" si="3"/>
        <v>41.666666666666664</v>
      </c>
      <c r="T8" s="20">
        <f t="shared" si="2"/>
        <v>41.666666666666664</v>
      </c>
      <c r="U8" s="20">
        <f t="shared" si="4"/>
        <v>41.666666666666664</v>
      </c>
      <c r="V8" s="20">
        <f t="shared" si="2"/>
        <v>41.666666666666664</v>
      </c>
      <c r="W8" s="20">
        <f t="shared" si="2"/>
        <v>41.666666666666664</v>
      </c>
      <c r="X8" s="20">
        <f t="shared" si="2"/>
        <v>41.666666666666664</v>
      </c>
      <c r="Y8" s="20">
        <f t="shared" si="2"/>
        <v>41.666666666666664</v>
      </c>
      <c r="Z8" s="20">
        <f t="shared" si="2"/>
        <v>41.666666666666664</v>
      </c>
      <c r="AA8" s="20">
        <f t="shared" si="2"/>
        <v>41.666666666666664</v>
      </c>
      <c r="AB8" s="20">
        <f t="shared" si="2"/>
        <v>41.666666666666664</v>
      </c>
      <c r="AC8" s="20">
        <f t="shared" si="2"/>
        <v>41.666666666666664</v>
      </c>
      <c r="AD8" s="20">
        <f t="shared" si="2"/>
        <v>41.666666666666664</v>
      </c>
      <c r="AE8" s="20">
        <f t="shared" si="2"/>
        <v>41.666666666666664</v>
      </c>
      <c r="AF8" s="20">
        <f t="shared" si="2"/>
        <v>41.666666666666664</v>
      </c>
      <c r="AG8" s="20">
        <f t="shared" si="2"/>
        <v>41.666666666666664</v>
      </c>
      <c r="AH8" s="20">
        <f t="shared" si="2"/>
        <v>41.666666666666664</v>
      </c>
      <c r="AI8" s="20">
        <f t="shared" si="2"/>
        <v>41.666666666666664</v>
      </c>
      <c r="AJ8" s="20">
        <f t="shared" si="2"/>
        <v>41.666666666666664</v>
      </c>
      <c r="AK8" s="20">
        <f t="shared" si="2"/>
        <v>41.666666666666664</v>
      </c>
      <c r="AL8" s="20">
        <f t="shared" si="2"/>
        <v>41.666666666666664</v>
      </c>
      <c r="AM8" s="20">
        <f t="shared" si="2"/>
        <v>41.666666666666664</v>
      </c>
      <c r="AN8" s="20">
        <f t="shared" si="2"/>
        <v>41.666666666666664</v>
      </c>
      <c r="AO8" s="20">
        <f t="shared" si="2"/>
        <v>41.666666666666664</v>
      </c>
      <c r="AP8" s="20">
        <f t="shared" si="2"/>
        <v>41.666666666666664</v>
      </c>
      <c r="AQ8" s="20">
        <f t="shared" si="2"/>
        <v>41.666666666666664</v>
      </c>
      <c r="AR8" s="20">
        <f t="shared" si="2"/>
        <v>41.666666666666664</v>
      </c>
      <c r="AS8" s="20">
        <f t="shared" si="2"/>
        <v>41.666666666666664</v>
      </c>
      <c r="AT8" s="20">
        <f t="shared" si="2"/>
        <v>41.666666666666664</v>
      </c>
      <c r="AU8" s="20">
        <f t="shared" si="2"/>
        <v>41.666666666666664</v>
      </c>
      <c r="AV8" s="20">
        <f t="shared" si="2"/>
        <v>41.666666666666664</v>
      </c>
      <c r="AW8" s="20">
        <f t="shared" si="2"/>
        <v>41.666666666666664</v>
      </c>
      <c r="AX8" s="20">
        <f t="shared" si="2"/>
        <v>41.666666666666664</v>
      </c>
      <c r="AY8" s="20">
        <f t="shared" si="2"/>
        <v>41.666666666666664</v>
      </c>
      <c r="AZ8" s="20">
        <f t="shared" si="2"/>
        <v>41.666666666666664</v>
      </c>
    </row>
    <row r="9" spans="1:52" x14ac:dyDescent="0.25">
      <c r="A9" s="1" t="s">
        <v>117</v>
      </c>
      <c r="B9" s="1" t="s">
        <v>6</v>
      </c>
      <c r="D9" t="s">
        <v>97</v>
      </c>
      <c r="E9" s="2" cm="1">
        <f t="array" aca="1" ref="E9" ca="1">INDEX(K9:AZ9,1,MATCH(TODAY(),$K$1:$AZ$1,1))*IFERROR(IF(F9="ročne",12,IF(F9="mesačne",1,12*_xlfn.TEXTJOIN("",TRUE,_xlfn.TEXTJOIN("",TRUE,IFERROR(MID(F9,ROW(INDIRECT("1:"&amp;LEN(F9))),1)*1,IF(MID(F9,ROW(INDIRECT("1:"&amp;LEN(F9))),1)=",",",","")))))),1)</f>
        <v>150</v>
      </c>
      <c r="F9" t="s">
        <v>70</v>
      </c>
      <c r="G9" t="s">
        <v>66</v>
      </c>
      <c r="I9" s="6">
        <f ca="1">IF(F9="mesačne","",IFERROR(SUM(K9:INDEX(K9:AZ9,1,MATCH(TODAY(),$K$1:$AZ$1,1)))-J9,0))</f>
        <v>12.5</v>
      </c>
      <c r="J9" s="5"/>
      <c r="K9" s="20">
        <f>150/12</f>
        <v>12.5</v>
      </c>
      <c r="L9" s="20">
        <f t="shared" si="2"/>
        <v>12.5</v>
      </c>
      <c r="M9" s="20">
        <f t="shared" si="2"/>
        <v>12.5</v>
      </c>
      <c r="N9" s="20">
        <f t="shared" si="2"/>
        <v>12.5</v>
      </c>
      <c r="O9" s="20">
        <f t="shared" si="2"/>
        <v>12.5</v>
      </c>
      <c r="P9" s="20">
        <f t="shared" si="2"/>
        <v>12.5</v>
      </c>
      <c r="Q9" s="20">
        <f t="shared" si="2"/>
        <v>12.5</v>
      </c>
      <c r="R9" s="20">
        <f t="shared" si="2"/>
        <v>12.5</v>
      </c>
      <c r="S9" s="20">
        <f t="shared" si="3"/>
        <v>12.5</v>
      </c>
      <c r="T9" s="20">
        <f t="shared" si="2"/>
        <v>12.5</v>
      </c>
      <c r="U9" s="20">
        <f t="shared" si="4"/>
        <v>12.5</v>
      </c>
      <c r="V9" s="20">
        <f t="shared" si="2"/>
        <v>12.5</v>
      </c>
      <c r="W9" s="20">
        <f t="shared" si="2"/>
        <v>12.5</v>
      </c>
      <c r="X9" s="20">
        <f t="shared" si="2"/>
        <v>12.5</v>
      </c>
      <c r="Y9" s="20">
        <f t="shared" si="2"/>
        <v>12.5</v>
      </c>
      <c r="Z9" s="20">
        <f t="shared" si="2"/>
        <v>12.5</v>
      </c>
      <c r="AA9" s="20">
        <f t="shared" si="2"/>
        <v>12.5</v>
      </c>
      <c r="AB9" s="20">
        <f t="shared" si="2"/>
        <v>12.5</v>
      </c>
      <c r="AC9" s="20">
        <f t="shared" si="2"/>
        <v>12.5</v>
      </c>
      <c r="AD9" s="20">
        <f t="shared" si="2"/>
        <v>12.5</v>
      </c>
      <c r="AE9" s="20">
        <f t="shared" si="2"/>
        <v>12.5</v>
      </c>
      <c r="AF9" s="20">
        <f t="shared" si="2"/>
        <v>12.5</v>
      </c>
      <c r="AG9" s="20">
        <f t="shared" si="2"/>
        <v>12.5</v>
      </c>
      <c r="AH9" s="20">
        <f t="shared" si="2"/>
        <v>12.5</v>
      </c>
      <c r="AI9" s="20">
        <f t="shared" si="2"/>
        <v>12.5</v>
      </c>
      <c r="AJ9" s="20">
        <f t="shared" si="2"/>
        <v>12.5</v>
      </c>
      <c r="AK9" s="20">
        <f t="shared" si="2"/>
        <v>12.5</v>
      </c>
      <c r="AL9" s="20">
        <f t="shared" si="2"/>
        <v>12.5</v>
      </c>
      <c r="AM9" s="20">
        <f t="shared" si="2"/>
        <v>12.5</v>
      </c>
      <c r="AN9" s="20">
        <f t="shared" si="2"/>
        <v>12.5</v>
      </c>
      <c r="AO9" s="20">
        <f t="shared" si="2"/>
        <v>12.5</v>
      </c>
      <c r="AP9" s="20">
        <f t="shared" si="2"/>
        <v>12.5</v>
      </c>
      <c r="AQ9" s="20">
        <f t="shared" ref="L9:AZ24" si="6">AP9</f>
        <v>12.5</v>
      </c>
      <c r="AR9" s="20">
        <f t="shared" si="6"/>
        <v>12.5</v>
      </c>
      <c r="AS9" s="20">
        <f t="shared" si="6"/>
        <v>12.5</v>
      </c>
      <c r="AT9" s="20">
        <f t="shared" si="6"/>
        <v>12.5</v>
      </c>
      <c r="AU9" s="20">
        <f t="shared" si="6"/>
        <v>12.5</v>
      </c>
      <c r="AV9" s="20">
        <f t="shared" si="6"/>
        <v>12.5</v>
      </c>
      <c r="AW9" s="20">
        <f t="shared" si="6"/>
        <v>12.5</v>
      </c>
      <c r="AX9" s="20">
        <f t="shared" si="6"/>
        <v>12.5</v>
      </c>
      <c r="AY9" s="20">
        <f t="shared" si="6"/>
        <v>12.5</v>
      </c>
      <c r="AZ9" s="20">
        <f t="shared" si="6"/>
        <v>12.5</v>
      </c>
    </row>
    <row r="10" spans="1:52" x14ac:dyDescent="0.25">
      <c r="A10" s="1" t="s">
        <v>117</v>
      </c>
      <c r="B10" s="1" t="s">
        <v>24</v>
      </c>
      <c r="D10" t="s">
        <v>98</v>
      </c>
      <c r="E10" s="2" cm="1">
        <f t="array" aca="1" ref="E10" ca="1">INDEX(K10:AZ10,1,MATCH(TODAY(),$K$1:$AZ$1,1))*IFERROR(IF(F10="ročne",12,IF(F10="mesačne",1,12*_xlfn.TEXTJOIN("",TRUE,_xlfn.TEXTJOIN("",TRUE,IFERROR(MID(F10,ROW(INDIRECT("1:"&amp;LEN(F10))),1)*1,IF(MID(F10,ROW(INDIRECT("1:"&amp;LEN(F10))),1)=",",",","")))))),1)</f>
        <v>250</v>
      </c>
      <c r="F10" t="s">
        <v>70</v>
      </c>
      <c r="G10" t="s">
        <v>66</v>
      </c>
      <c r="I10" s="6">
        <f ca="1">IF(F10="mesačne","",IFERROR(SUM(K10:INDEX(K10:AZ10,1,MATCH(TODAY(),$K$1:$AZ$1,1)))-J10,0))</f>
        <v>20.833333333333332</v>
      </c>
      <c r="J10" s="5"/>
      <c r="K10" s="20">
        <f>250/12</f>
        <v>20.833333333333332</v>
      </c>
      <c r="L10" s="20">
        <f t="shared" si="6"/>
        <v>20.833333333333332</v>
      </c>
      <c r="M10" s="20">
        <f t="shared" si="6"/>
        <v>20.833333333333332</v>
      </c>
      <c r="N10" s="20">
        <f t="shared" si="6"/>
        <v>20.833333333333332</v>
      </c>
      <c r="O10" s="20">
        <f t="shared" si="6"/>
        <v>20.833333333333332</v>
      </c>
      <c r="P10" s="20">
        <f t="shared" si="6"/>
        <v>20.833333333333332</v>
      </c>
      <c r="Q10" s="20">
        <f t="shared" si="6"/>
        <v>20.833333333333332</v>
      </c>
      <c r="R10" s="20">
        <f t="shared" si="6"/>
        <v>20.833333333333332</v>
      </c>
      <c r="S10" s="20">
        <f t="shared" si="3"/>
        <v>20.833333333333332</v>
      </c>
      <c r="T10" s="20">
        <f t="shared" si="6"/>
        <v>20.833333333333332</v>
      </c>
      <c r="U10" s="20">
        <f t="shared" si="4"/>
        <v>20.833333333333332</v>
      </c>
      <c r="V10" s="20">
        <f t="shared" si="6"/>
        <v>20.833333333333332</v>
      </c>
      <c r="W10" s="20">
        <f t="shared" si="6"/>
        <v>20.833333333333332</v>
      </c>
      <c r="X10" s="20">
        <f t="shared" si="6"/>
        <v>20.833333333333332</v>
      </c>
      <c r="Y10" s="20">
        <f t="shared" si="6"/>
        <v>20.833333333333332</v>
      </c>
      <c r="Z10" s="20">
        <f t="shared" si="6"/>
        <v>20.833333333333332</v>
      </c>
      <c r="AA10" s="20">
        <f t="shared" si="6"/>
        <v>20.833333333333332</v>
      </c>
      <c r="AB10" s="20">
        <f t="shared" si="6"/>
        <v>20.833333333333332</v>
      </c>
      <c r="AC10" s="20">
        <f t="shared" si="6"/>
        <v>20.833333333333332</v>
      </c>
      <c r="AD10" s="20">
        <f t="shared" si="6"/>
        <v>20.833333333333332</v>
      </c>
      <c r="AE10" s="20">
        <f t="shared" si="6"/>
        <v>20.833333333333332</v>
      </c>
      <c r="AF10" s="20">
        <f t="shared" si="6"/>
        <v>20.833333333333332</v>
      </c>
      <c r="AG10" s="20">
        <f t="shared" si="6"/>
        <v>20.833333333333332</v>
      </c>
      <c r="AH10" s="20">
        <f t="shared" si="6"/>
        <v>20.833333333333332</v>
      </c>
      <c r="AI10" s="20">
        <f t="shared" si="6"/>
        <v>20.833333333333332</v>
      </c>
      <c r="AJ10" s="20">
        <f t="shared" si="6"/>
        <v>20.833333333333332</v>
      </c>
      <c r="AK10" s="20">
        <f t="shared" si="6"/>
        <v>20.833333333333332</v>
      </c>
      <c r="AL10" s="20">
        <f t="shared" si="6"/>
        <v>20.833333333333332</v>
      </c>
      <c r="AM10" s="20">
        <f t="shared" si="6"/>
        <v>20.833333333333332</v>
      </c>
      <c r="AN10" s="20">
        <f t="shared" si="6"/>
        <v>20.833333333333332</v>
      </c>
      <c r="AO10" s="20">
        <f t="shared" si="6"/>
        <v>20.833333333333332</v>
      </c>
      <c r="AP10" s="20">
        <f t="shared" si="6"/>
        <v>20.833333333333332</v>
      </c>
      <c r="AQ10" s="20">
        <f t="shared" si="6"/>
        <v>20.833333333333332</v>
      </c>
      <c r="AR10" s="20">
        <f t="shared" si="6"/>
        <v>20.833333333333332</v>
      </c>
      <c r="AS10" s="20">
        <f t="shared" si="6"/>
        <v>20.833333333333332</v>
      </c>
      <c r="AT10" s="20">
        <f t="shared" si="6"/>
        <v>20.833333333333332</v>
      </c>
      <c r="AU10" s="20">
        <f t="shared" si="6"/>
        <v>20.833333333333332</v>
      </c>
      <c r="AV10" s="20">
        <f t="shared" si="6"/>
        <v>20.833333333333332</v>
      </c>
      <c r="AW10" s="20">
        <f t="shared" si="6"/>
        <v>20.833333333333332</v>
      </c>
      <c r="AX10" s="20">
        <f t="shared" si="6"/>
        <v>20.833333333333332</v>
      </c>
      <c r="AY10" s="20">
        <f t="shared" si="6"/>
        <v>20.833333333333332</v>
      </c>
      <c r="AZ10" s="20">
        <f t="shared" si="6"/>
        <v>20.833333333333332</v>
      </c>
    </row>
    <row r="11" spans="1:52" x14ac:dyDescent="0.25">
      <c r="A11" s="1" t="s">
        <v>117</v>
      </c>
      <c r="B11" s="1" t="s">
        <v>24</v>
      </c>
      <c r="D11" t="s">
        <v>107</v>
      </c>
      <c r="E11" s="2" cm="1">
        <f t="array" aca="1" ref="E11" ca="1">INDEX(K11:AZ11,1,MATCH(TODAY(),$K$1:$AZ$1,1))*IFERROR(IF(F11="ročne",12,IF(F11="mesačne",1,12*_xlfn.TEXTJOIN("",TRUE,_xlfn.TEXTJOIN("",TRUE,IFERROR(MID(F11,ROW(INDIRECT("1:"&amp;LEN(F11))),1)*1,IF(MID(F11,ROW(INDIRECT("1:"&amp;LEN(F11))),1)=",",",","")))))),1)</f>
        <v>90</v>
      </c>
      <c r="F11" t="s">
        <v>106</v>
      </c>
      <c r="I11" s="6">
        <f ca="1">IF(F11="mesačne","",IFERROR(SUM(K11:INDEX(K11:AZ11,1,MATCH(TODAY(),$K$1:$AZ$1,1)))-J11,0))</f>
        <v>3.75</v>
      </c>
      <c r="J11" s="5"/>
      <c r="K11" s="20">
        <f>90/(2*12)</f>
        <v>3.75</v>
      </c>
      <c r="L11" s="20">
        <f t="shared" si="6"/>
        <v>3.75</v>
      </c>
      <c r="M11" s="20">
        <f t="shared" ref="M11:M64" si="7">L11</f>
        <v>3.75</v>
      </c>
      <c r="N11" s="20">
        <f t="shared" ref="N11:N64" si="8">M11</f>
        <v>3.75</v>
      </c>
      <c r="O11" s="20">
        <f t="shared" ref="O11:O64" si="9">N11</f>
        <v>3.75</v>
      </c>
      <c r="P11" s="20">
        <f t="shared" ref="P11:P64" si="10">O11</f>
        <v>3.75</v>
      </c>
      <c r="Q11" s="20">
        <f t="shared" ref="Q11:Q64" si="11">P11</f>
        <v>3.75</v>
      </c>
      <c r="R11" s="20">
        <f t="shared" ref="R11:R64" si="12">Q11</f>
        <v>3.75</v>
      </c>
      <c r="S11" s="20">
        <f t="shared" si="3"/>
        <v>3.75</v>
      </c>
      <c r="T11" s="20">
        <f t="shared" ref="T11:T64" si="13">S11</f>
        <v>3.75</v>
      </c>
      <c r="U11" s="20">
        <f t="shared" si="4"/>
        <v>3.75</v>
      </c>
      <c r="V11" s="20">
        <f t="shared" ref="V11:V64" si="14">U11</f>
        <v>3.75</v>
      </c>
      <c r="W11" s="20">
        <f t="shared" ref="W11:W64" si="15">V11</f>
        <v>3.75</v>
      </c>
      <c r="X11" s="20">
        <f t="shared" ref="X11:X64" si="16">W11</f>
        <v>3.75</v>
      </c>
      <c r="Y11" s="20">
        <f t="shared" ref="Y11:Y64" si="17">X11</f>
        <v>3.75</v>
      </c>
      <c r="Z11" s="20">
        <f t="shared" ref="Z11:Z64" si="18">Y11</f>
        <v>3.75</v>
      </c>
      <c r="AA11" s="20">
        <f t="shared" ref="AA11:AA64" si="19">Z11</f>
        <v>3.75</v>
      </c>
      <c r="AB11" s="20">
        <f t="shared" ref="AB11:AB64" si="20">AA11</f>
        <v>3.75</v>
      </c>
      <c r="AC11" s="20">
        <f t="shared" ref="AC11:AC64" si="21">AB11</f>
        <v>3.75</v>
      </c>
      <c r="AD11" s="20">
        <f t="shared" ref="AD11:AD64" si="22">AC11</f>
        <v>3.75</v>
      </c>
      <c r="AE11" s="20">
        <f t="shared" ref="AE11:AE64" si="23">AD11</f>
        <v>3.75</v>
      </c>
      <c r="AF11" s="20">
        <f t="shared" ref="AF11:AF64" si="24">AE11</f>
        <v>3.75</v>
      </c>
      <c r="AG11" s="20">
        <f t="shared" ref="AG11:AG64" si="25">AF11</f>
        <v>3.75</v>
      </c>
      <c r="AH11" s="20">
        <f t="shared" ref="AH11:AH64" si="26">AG11</f>
        <v>3.75</v>
      </c>
      <c r="AI11" s="20">
        <f t="shared" ref="AI11:AI64" si="27">AH11</f>
        <v>3.75</v>
      </c>
      <c r="AJ11" s="20">
        <f t="shared" ref="AJ11:AJ64" si="28">AI11</f>
        <v>3.75</v>
      </c>
      <c r="AK11" s="20">
        <f t="shared" ref="AK11:AK64" si="29">AJ11</f>
        <v>3.75</v>
      </c>
      <c r="AL11" s="20">
        <f t="shared" ref="AL11:AL64" si="30">AK11</f>
        <v>3.75</v>
      </c>
      <c r="AM11" s="20">
        <f t="shared" ref="AM11:AM64" si="31">AL11</f>
        <v>3.75</v>
      </c>
      <c r="AN11" s="20">
        <f t="shared" ref="AN11:AN64" si="32">AM11</f>
        <v>3.75</v>
      </c>
      <c r="AO11" s="20">
        <f t="shared" ref="AO11:AO64" si="33">AN11</f>
        <v>3.75</v>
      </c>
      <c r="AP11" s="20">
        <f t="shared" ref="AP11:AP64" si="34">AO11</f>
        <v>3.75</v>
      </c>
      <c r="AQ11" s="20">
        <f t="shared" ref="AQ11:AQ64" si="35">AP11</f>
        <v>3.75</v>
      </c>
      <c r="AR11" s="20">
        <f t="shared" ref="AR11:AR64" si="36">AQ11</f>
        <v>3.75</v>
      </c>
      <c r="AS11" s="20">
        <f t="shared" ref="AS11:AS64" si="37">AR11</f>
        <v>3.75</v>
      </c>
      <c r="AT11" s="20">
        <f t="shared" ref="AT11:AT64" si="38">AS11</f>
        <v>3.75</v>
      </c>
      <c r="AU11" s="20">
        <f t="shared" ref="AU11:AU64" si="39">AT11</f>
        <v>3.75</v>
      </c>
      <c r="AV11" s="20">
        <f t="shared" ref="AV11:AV64" si="40">AU11</f>
        <v>3.75</v>
      </c>
      <c r="AW11" s="20">
        <f t="shared" ref="AW11:AW64" si="41">AV11</f>
        <v>3.75</v>
      </c>
      <c r="AX11" s="20">
        <f t="shared" ref="AX11:AX64" si="42">AW11</f>
        <v>3.75</v>
      </c>
      <c r="AY11" s="20">
        <f t="shared" ref="AY11:AY64" si="43">AX11</f>
        <v>3.75</v>
      </c>
      <c r="AZ11" s="20">
        <f t="shared" ref="AZ11:AZ64" si="44">AY11</f>
        <v>3.75</v>
      </c>
    </row>
    <row r="12" spans="1:52" x14ac:dyDescent="0.25">
      <c r="A12" s="1" t="s">
        <v>111</v>
      </c>
      <c r="B12" s="1" t="s">
        <v>6</v>
      </c>
      <c r="D12" t="s">
        <v>28</v>
      </c>
      <c r="E12" s="2" cm="1">
        <f t="array" aca="1" ref="E12" ca="1">INDEX(K12:AZ12,1,MATCH(TODAY(),$K$1:$AZ$1,1))*IFERROR(IF(F12="ročne",12,IF(F12="mesačne",1,12*_xlfn.TEXTJOIN("",TRUE,_xlfn.TEXTJOIN("",TRUE,IFERROR(MID(F12,ROW(INDIRECT("1:"&amp;LEN(F12))),1)*1,IF(MID(F12,ROW(INDIRECT("1:"&amp;LEN(F12))),1)=",",",","")))))),1)</f>
        <v>300</v>
      </c>
      <c r="F12" t="s">
        <v>71</v>
      </c>
      <c r="I12" s="6" t="str">
        <f ca="1">IF(F12="mesačne","",IFERROR(SUM(K12:INDEX(K12:AZ12,1,MATCH(TODAY(),$K$1:$AZ$1,1)))-J12,0))</f>
        <v/>
      </c>
      <c r="J12" s="5"/>
      <c r="K12" s="20">
        <f>300</f>
        <v>300</v>
      </c>
      <c r="L12" s="20">
        <f t="shared" si="6"/>
        <v>300</v>
      </c>
      <c r="M12" s="20">
        <f t="shared" si="7"/>
        <v>300</v>
      </c>
      <c r="N12" s="20">
        <f t="shared" si="8"/>
        <v>300</v>
      </c>
      <c r="O12" s="20">
        <f t="shared" si="9"/>
        <v>300</v>
      </c>
      <c r="P12" s="20">
        <f t="shared" si="10"/>
        <v>300</v>
      </c>
      <c r="Q12" s="20">
        <f t="shared" si="11"/>
        <v>300</v>
      </c>
      <c r="R12" s="20">
        <f t="shared" si="12"/>
        <v>300</v>
      </c>
      <c r="S12" s="20">
        <f t="shared" si="3"/>
        <v>300</v>
      </c>
      <c r="T12" s="20">
        <f t="shared" si="13"/>
        <v>300</v>
      </c>
      <c r="U12" s="20">
        <f t="shared" si="4"/>
        <v>300</v>
      </c>
      <c r="V12" s="20">
        <f t="shared" si="14"/>
        <v>300</v>
      </c>
      <c r="W12" s="20">
        <f t="shared" si="15"/>
        <v>300</v>
      </c>
      <c r="X12" s="20">
        <f t="shared" si="16"/>
        <v>300</v>
      </c>
      <c r="Y12" s="20">
        <f t="shared" si="17"/>
        <v>300</v>
      </c>
      <c r="Z12" s="20">
        <f t="shared" si="18"/>
        <v>300</v>
      </c>
      <c r="AA12" s="20">
        <f t="shared" si="19"/>
        <v>300</v>
      </c>
      <c r="AB12" s="20">
        <f t="shared" si="20"/>
        <v>300</v>
      </c>
      <c r="AC12" s="20">
        <f t="shared" si="21"/>
        <v>300</v>
      </c>
      <c r="AD12" s="20">
        <f t="shared" si="22"/>
        <v>300</v>
      </c>
      <c r="AE12" s="20">
        <f t="shared" si="23"/>
        <v>300</v>
      </c>
      <c r="AF12" s="20">
        <f t="shared" si="24"/>
        <v>300</v>
      </c>
      <c r="AG12" s="20">
        <f t="shared" si="25"/>
        <v>300</v>
      </c>
      <c r="AH12" s="20">
        <f t="shared" si="26"/>
        <v>300</v>
      </c>
      <c r="AI12" s="20">
        <f t="shared" si="27"/>
        <v>300</v>
      </c>
      <c r="AJ12" s="20">
        <f t="shared" si="28"/>
        <v>300</v>
      </c>
      <c r="AK12" s="20">
        <f t="shared" si="29"/>
        <v>300</v>
      </c>
      <c r="AL12" s="20">
        <f t="shared" si="30"/>
        <v>300</v>
      </c>
      <c r="AM12" s="20">
        <f t="shared" si="31"/>
        <v>300</v>
      </c>
      <c r="AN12" s="20">
        <f t="shared" si="32"/>
        <v>300</v>
      </c>
      <c r="AO12" s="20">
        <f t="shared" si="33"/>
        <v>300</v>
      </c>
      <c r="AP12" s="20">
        <f t="shared" si="34"/>
        <v>300</v>
      </c>
      <c r="AQ12" s="20">
        <f t="shared" si="35"/>
        <v>300</v>
      </c>
      <c r="AR12" s="20">
        <f t="shared" si="36"/>
        <v>300</v>
      </c>
      <c r="AS12" s="20">
        <f t="shared" si="37"/>
        <v>300</v>
      </c>
      <c r="AT12" s="20">
        <f t="shared" si="38"/>
        <v>300</v>
      </c>
      <c r="AU12" s="20">
        <f t="shared" si="39"/>
        <v>300</v>
      </c>
      <c r="AV12" s="20">
        <f t="shared" si="40"/>
        <v>300</v>
      </c>
      <c r="AW12" s="20">
        <f t="shared" si="41"/>
        <v>300</v>
      </c>
      <c r="AX12" s="20">
        <f t="shared" si="42"/>
        <v>300</v>
      </c>
      <c r="AY12" s="20">
        <f t="shared" si="43"/>
        <v>300</v>
      </c>
      <c r="AZ12" s="20">
        <f t="shared" si="44"/>
        <v>300</v>
      </c>
    </row>
    <row r="13" spans="1:52" x14ac:dyDescent="0.25">
      <c r="A13" s="1" t="s">
        <v>117</v>
      </c>
      <c r="B13" s="1" t="s">
        <v>24</v>
      </c>
      <c r="D13" t="s">
        <v>119</v>
      </c>
      <c r="E13" s="2" cm="1">
        <f t="array" aca="1" ref="E13" ca="1">INDEX(K13:AZ13,1,MATCH(TODAY(),$K$1:$AZ$1,1))*IFERROR(IF(F13="ročne",12,IF(F13="mesačne",1,12*_xlfn.TEXTJOIN("",TRUE,_xlfn.TEXTJOIN("",TRUE,IFERROR(MID(F13,ROW(INDIRECT("1:"&amp;LEN(F13))),1)*1,IF(MID(F13,ROW(INDIRECT("1:"&amp;LEN(F13))),1)=",",",","")))))),1)</f>
        <v>100</v>
      </c>
      <c r="F13" t="s">
        <v>70</v>
      </c>
      <c r="I13" s="6">
        <f ca="1">IF(F13="mesačne","",IFERROR(SUM(K13:INDEX(K13:AZ13,1,MATCH(TODAY(),$K$1:$AZ$1,1)))-J13,0))</f>
        <v>8.3333333333333339</v>
      </c>
      <c r="J13" s="5"/>
      <c r="K13" s="20">
        <f>100/12</f>
        <v>8.3333333333333339</v>
      </c>
      <c r="L13" s="20">
        <f t="shared" si="6"/>
        <v>8.3333333333333339</v>
      </c>
      <c r="M13" s="20">
        <f t="shared" si="7"/>
        <v>8.3333333333333339</v>
      </c>
      <c r="N13" s="20">
        <f t="shared" si="8"/>
        <v>8.3333333333333339</v>
      </c>
      <c r="O13" s="20">
        <f t="shared" si="9"/>
        <v>8.3333333333333339</v>
      </c>
      <c r="P13" s="20">
        <f t="shared" si="10"/>
        <v>8.3333333333333339</v>
      </c>
      <c r="Q13" s="20">
        <f t="shared" si="11"/>
        <v>8.3333333333333339</v>
      </c>
      <c r="R13" s="20">
        <f t="shared" si="12"/>
        <v>8.3333333333333339</v>
      </c>
      <c r="S13" s="20">
        <f t="shared" si="3"/>
        <v>8.3333333333333339</v>
      </c>
      <c r="T13" s="20">
        <f t="shared" si="13"/>
        <v>8.3333333333333339</v>
      </c>
      <c r="U13" s="20">
        <f t="shared" si="4"/>
        <v>8.3333333333333339</v>
      </c>
      <c r="V13" s="20">
        <f t="shared" si="14"/>
        <v>8.3333333333333339</v>
      </c>
      <c r="W13" s="20">
        <f t="shared" si="15"/>
        <v>8.3333333333333339</v>
      </c>
      <c r="X13" s="20">
        <f t="shared" si="16"/>
        <v>8.3333333333333339</v>
      </c>
      <c r="Y13" s="20">
        <f t="shared" si="17"/>
        <v>8.3333333333333339</v>
      </c>
      <c r="Z13" s="20">
        <f t="shared" si="18"/>
        <v>8.3333333333333339</v>
      </c>
      <c r="AA13" s="20">
        <f t="shared" si="19"/>
        <v>8.3333333333333339</v>
      </c>
      <c r="AB13" s="20">
        <f t="shared" si="20"/>
        <v>8.3333333333333339</v>
      </c>
      <c r="AC13" s="20">
        <f t="shared" si="21"/>
        <v>8.3333333333333339</v>
      </c>
      <c r="AD13" s="20">
        <f t="shared" si="22"/>
        <v>8.3333333333333339</v>
      </c>
      <c r="AE13" s="20">
        <f t="shared" si="23"/>
        <v>8.3333333333333339</v>
      </c>
      <c r="AF13" s="20">
        <f t="shared" si="24"/>
        <v>8.3333333333333339</v>
      </c>
      <c r="AG13" s="20">
        <f t="shared" si="25"/>
        <v>8.3333333333333339</v>
      </c>
      <c r="AH13" s="20">
        <f t="shared" si="26"/>
        <v>8.3333333333333339</v>
      </c>
      <c r="AI13" s="20">
        <f t="shared" si="27"/>
        <v>8.3333333333333339</v>
      </c>
      <c r="AJ13" s="20">
        <f t="shared" si="28"/>
        <v>8.3333333333333339</v>
      </c>
      <c r="AK13" s="20">
        <f t="shared" si="29"/>
        <v>8.3333333333333339</v>
      </c>
      <c r="AL13" s="20">
        <f t="shared" si="30"/>
        <v>8.3333333333333339</v>
      </c>
      <c r="AM13" s="20">
        <f t="shared" si="31"/>
        <v>8.3333333333333339</v>
      </c>
      <c r="AN13" s="20">
        <f t="shared" si="32"/>
        <v>8.3333333333333339</v>
      </c>
      <c r="AO13" s="20">
        <f t="shared" si="33"/>
        <v>8.3333333333333339</v>
      </c>
      <c r="AP13" s="20">
        <f t="shared" si="34"/>
        <v>8.3333333333333339</v>
      </c>
      <c r="AQ13" s="20">
        <f t="shared" si="35"/>
        <v>8.3333333333333339</v>
      </c>
      <c r="AR13" s="20">
        <f t="shared" si="36"/>
        <v>8.3333333333333339</v>
      </c>
      <c r="AS13" s="20">
        <f t="shared" si="37"/>
        <v>8.3333333333333339</v>
      </c>
      <c r="AT13" s="20">
        <f t="shared" si="38"/>
        <v>8.3333333333333339</v>
      </c>
      <c r="AU13" s="20">
        <f t="shared" si="39"/>
        <v>8.3333333333333339</v>
      </c>
      <c r="AV13" s="20">
        <f t="shared" si="40"/>
        <v>8.3333333333333339</v>
      </c>
      <c r="AW13" s="20">
        <f t="shared" si="41"/>
        <v>8.3333333333333339</v>
      </c>
      <c r="AX13" s="20">
        <f t="shared" si="42"/>
        <v>8.3333333333333339</v>
      </c>
      <c r="AY13" s="20">
        <f t="shared" si="43"/>
        <v>8.3333333333333339</v>
      </c>
      <c r="AZ13" s="20">
        <f t="shared" si="44"/>
        <v>8.3333333333333339</v>
      </c>
    </row>
    <row r="14" spans="1:52" x14ac:dyDescent="0.25">
      <c r="A14" s="1" t="s">
        <v>111</v>
      </c>
      <c r="B14" s="4" t="s">
        <v>8</v>
      </c>
      <c r="D14" t="s">
        <v>82</v>
      </c>
      <c r="E14" s="2" cm="1">
        <f t="array" aca="1" ref="E14" ca="1">INDEX(K14:AZ14,1,MATCH(TODAY(),$K$1:$AZ$1,1))*IFERROR(IF(F14="ročne",12,IF(F14="mesačne",1,12*_xlfn.TEXTJOIN("",TRUE,_xlfn.TEXTJOIN("",TRUE,IFERROR(MID(F14,ROW(INDIRECT("1:"&amp;LEN(F14))),1)*1,IF(MID(F14,ROW(INDIRECT("1:"&amp;LEN(F14))),1)=",",",","")))))),1)</f>
        <v>200</v>
      </c>
      <c r="F14" t="s">
        <v>71</v>
      </c>
      <c r="I14" s="6" t="str">
        <f ca="1">IF(F14="mesačne","",IFERROR(SUM(K14:INDEX(K14:AZ14,1,MATCH(TODAY(),$K$1:$AZ$1,1)))-J14,0))</f>
        <v/>
      </c>
      <c r="J14" s="5"/>
      <c r="K14" s="20">
        <f>200</f>
        <v>200</v>
      </c>
      <c r="L14" s="20">
        <f t="shared" si="6"/>
        <v>200</v>
      </c>
      <c r="M14" s="20">
        <f t="shared" si="7"/>
        <v>200</v>
      </c>
      <c r="N14" s="20">
        <f t="shared" si="8"/>
        <v>200</v>
      </c>
      <c r="O14" s="20">
        <f t="shared" si="9"/>
        <v>200</v>
      </c>
      <c r="P14" s="20">
        <f t="shared" si="10"/>
        <v>200</v>
      </c>
      <c r="Q14" s="20">
        <f t="shared" si="11"/>
        <v>200</v>
      </c>
      <c r="R14" s="20">
        <f t="shared" si="12"/>
        <v>200</v>
      </c>
      <c r="S14" s="20">
        <f t="shared" si="3"/>
        <v>200</v>
      </c>
      <c r="T14" s="20">
        <f t="shared" si="13"/>
        <v>200</v>
      </c>
      <c r="U14" s="20">
        <f t="shared" si="4"/>
        <v>200</v>
      </c>
      <c r="V14" s="20">
        <f t="shared" si="14"/>
        <v>200</v>
      </c>
      <c r="W14" s="20">
        <f t="shared" si="15"/>
        <v>200</v>
      </c>
      <c r="X14" s="20">
        <f t="shared" si="16"/>
        <v>200</v>
      </c>
      <c r="Y14" s="20">
        <f t="shared" si="17"/>
        <v>200</v>
      </c>
      <c r="Z14" s="20">
        <f t="shared" si="18"/>
        <v>200</v>
      </c>
      <c r="AA14" s="20">
        <f t="shared" si="19"/>
        <v>200</v>
      </c>
      <c r="AB14" s="20">
        <f t="shared" si="20"/>
        <v>200</v>
      </c>
      <c r="AC14" s="20">
        <f t="shared" si="21"/>
        <v>200</v>
      </c>
      <c r="AD14" s="20">
        <f t="shared" si="22"/>
        <v>200</v>
      </c>
      <c r="AE14" s="20">
        <f t="shared" si="23"/>
        <v>200</v>
      </c>
      <c r="AF14" s="20">
        <f t="shared" si="24"/>
        <v>200</v>
      </c>
      <c r="AG14" s="20">
        <f t="shared" si="25"/>
        <v>200</v>
      </c>
      <c r="AH14" s="20">
        <f t="shared" si="26"/>
        <v>200</v>
      </c>
      <c r="AI14" s="20">
        <f t="shared" si="27"/>
        <v>200</v>
      </c>
      <c r="AJ14" s="20">
        <f t="shared" si="28"/>
        <v>200</v>
      </c>
      <c r="AK14" s="20">
        <f t="shared" si="29"/>
        <v>200</v>
      </c>
      <c r="AL14" s="20">
        <f t="shared" si="30"/>
        <v>200</v>
      </c>
      <c r="AM14" s="20">
        <f t="shared" si="31"/>
        <v>200</v>
      </c>
      <c r="AN14" s="20">
        <f t="shared" si="32"/>
        <v>200</v>
      </c>
      <c r="AO14" s="20">
        <f t="shared" si="33"/>
        <v>200</v>
      </c>
      <c r="AP14" s="20">
        <f t="shared" si="34"/>
        <v>200</v>
      </c>
      <c r="AQ14" s="20">
        <f t="shared" si="35"/>
        <v>200</v>
      </c>
      <c r="AR14" s="20">
        <f t="shared" si="36"/>
        <v>200</v>
      </c>
      <c r="AS14" s="20">
        <f t="shared" si="37"/>
        <v>200</v>
      </c>
      <c r="AT14" s="20">
        <f t="shared" si="38"/>
        <v>200</v>
      </c>
      <c r="AU14" s="20">
        <f t="shared" si="39"/>
        <v>200</v>
      </c>
      <c r="AV14" s="20">
        <f t="shared" si="40"/>
        <v>200</v>
      </c>
      <c r="AW14" s="20">
        <f t="shared" si="41"/>
        <v>200</v>
      </c>
      <c r="AX14" s="20">
        <f t="shared" si="42"/>
        <v>200</v>
      </c>
      <c r="AY14" s="20">
        <f t="shared" si="43"/>
        <v>200</v>
      </c>
      <c r="AZ14" s="20">
        <f t="shared" si="44"/>
        <v>200</v>
      </c>
    </row>
    <row r="15" spans="1:52" x14ac:dyDescent="0.25">
      <c r="A15" s="1" t="s">
        <v>117</v>
      </c>
      <c r="B15" s="1" t="s">
        <v>24</v>
      </c>
      <c r="D15" t="s">
        <v>29</v>
      </c>
      <c r="E15" s="2" cm="1">
        <f t="array" aca="1" ref="E15" ca="1">INDEX(K15:AZ15,1,MATCH(TODAY(),$K$1:$AZ$1,1))*IFERROR(IF(F15="ročne",12,IF(F15="mesačne",1,12*_xlfn.TEXTJOIN("",TRUE,_xlfn.TEXTJOIN("",TRUE,IFERROR(MID(F15,ROW(INDIRECT("1:"&amp;LEN(F15))),1)*1,IF(MID(F15,ROW(INDIRECT("1:"&amp;LEN(F15))),1)=",",",","")))))),1)</f>
        <v>500</v>
      </c>
      <c r="F15" t="s">
        <v>70</v>
      </c>
      <c r="I15" s="6">
        <f ca="1">IF(F15="mesačne","",IFERROR(SUM(K15:INDEX(K15:AZ15,1,MATCH(TODAY(),$K$1:$AZ$1,1)))-J15,0))</f>
        <v>41.666666666666664</v>
      </c>
      <c r="J15" s="5"/>
      <c r="K15" s="20">
        <f>500/12</f>
        <v>41.666666666666664</v>
      </c>
      <c r="L15" s="20">
        <f t="shared" si="6"/>
        <v>41.666666666666664</v>
      </c>
      <c r="M15" s="20">
        <f t="shared" si="7"/>
        <v>41.666666666666664</v>
      </c>
      <c r="N15" s="20">
        <f t="shared" si="8"/>
        <v>41.666666666666664</v>
      </c>
      <c r="O15" s="20">
        <f t="shared" si="9"/>
        <v>41.666666666666664</v>
      </c>
      <c r="P15" s="20">
        <f t="shared" si="10"/>
        <v>41.666666666666664</v>
      </c>
      <c r="Q15" s="20">
        <f t="shared" si="11"/>
        <v>41.666666666666664</v>
      </c>
      <c r="R15" s="20">
        <f t="shared" si="12"/>
        <v>41.666666666666664</v>
      </c>
      <c r="S15" s="20">
        <f t="shared" si="3"/>
        <v>41.666666666666664</v>
      </c>
      <c r="T15" s="20">
        <f t="shared" si="13"/>
        <v>41.666666666666664</v>
      </c>
      <c r="U15" s="20">
        <f t="shared" si="4"/>
        <v>41.666666666666664</v>
      </c>
      <c r="V15" s="20">
        <f t="shared" si="14"/>
        <v>41.666666666666664</v>
      </c>
      <c r="W15" s="20">
        <f t="shared" si="15"/>
        <v>41.666666666666664</v>
      </c>
      <c r="X15" s="20">
        <f t="shared" si="16"/>
        <v>41.666666666666664</v>
      </c>
      <c r="Y15" s="20">
        <f t="shared" si="17"/>
        <v>41.666666666666664</v>
      </c>
      <c r="Z15" s="20">
        <f t="shared" si="18"/>
        <v>41.666666666666664</v>
      </c>
      <c r="AA15" s="20">
        <f t="shared" si="19"/>
        <v>41.666666666666664</v>
      </c>
      <c r="AB15" s="20">
        <f t="shared" si="20"/>
        <v>41.666666666666664</v>
      </c>
      <c r="AC15" s="20">
        <f t="shared" si="21"/>
        <v>41.666666666666664</v>
      </c>
      <c r="AD15" s="20">
        <f t="shared" si="22"/>
        <v>41.666666666666664</v>
      </c>
      <c r="AE15" s="20">
        <f t="shared" si="23"/>
        <v>41.666666666666664</v>
      </c>
      <c r="AF15" s="20">
        <f t="shared" si="24"/>
        <v>41.666666666666664</v>
      </c>
      <c r="AG15" s="20">
        <f t="shared" si="25"/>
        <v>41.666666666666664</v>
      </c>
      <c r="AH15" s="20">
        <f t="shared" si="26"/>
        <v>41.666666666666664</v>
      </c>
      <c r="AI15" s="20">
        <f t="shared" si="27"/>
        <v>41.666666666666664</v>
      </c>
      <c r="AJ15" s="20">
        <f t="shared" si="28"/>
        <v>41.666666666666664</v>
      </c>
      <c r="AK15" s="20">
        <f t="shared" si="29"/>
        <v>41.666666666666664</v>
      </c>
      <c r="AL15" s="20">
        <f t="shared" si="30"/>
        <v>41.666666666666664</v>
      </c>
      <c r="AM15" s="20">
        <f t="shared" si="31"/>
        <v>41.666666666666664</v>
      </c>
      <c r="AN15" s="20">
        <f t="shared" si="32"/>
        <v>41.666666666666664</v>
      </c>
      <c r="AO15" s="20">
        <f t="shared" si="33"/>
        <v>41.666666666666664</v>
      </c>
      <c r="AP15" s="20">
        <f t="shared" si="34"/>
        <v>41.666666666666664</v>
      </c>
      <c r="AQ15" s="20">
        <f t="shared" si="35"/>
        <v>41.666666666666664</v>
      </c>
      <c r="AR15" s="20">
        <f t="shared" si="36"/>
        <v>41.666666666666664</v>
      </c>
      <c r="AS15" s="20">
        <f t="shared" si="37"/>
        <v>41.666666666666664</v>
      </c>
      <c r="AT15" s="20">
        <f t="shared" si="38"/>
        <v>41.666666666666664</v>
      </c>
      <c r="AU15" s="20">
        <f t="shared" si="39"/>
        <v>41.666666666666664</v>
      </c>
      <c r="AV15" s="20">
        <f t="shared" si="40"/>
        <v>41.666666666666664</v>
      </c>
      <c r="AW15" s="20">
        <f t="shared" si="41"/>
        <v>41.666666666666664</v>
      </c>
      <c r="AX15" s="20">
        <f t="shared" si="42"/>
        <v>41.666666666666664</v>
      </c>
      <c r="AY15" s="20">
        <f t="shared" si="43"/>
        <v>41.666666666666664</v>
      </c>
      <c r="AZ15" s="20">
        <f t="shared" si="44"/>
        <v>41.666666666666664</v>
      </c>
    </row>
    <row r="16" spans="1:52" x14ac:dyDescent="0.25">
      <c r="A16" s="1" t="s">
        <v>111</v>
      </c>
      <c r="B16" s="1" t="s">
        <v>6</v>
      </c>
      <c r="C16" s="1" t="s">
        <v>30</v>
      </c>
      <c r="D16" t="s">
        <v>31</v>
      </c>
      <c r="E16" s="2" cm="1">
        <f t="array" aca="1" ref="E16" ca="1">INDEX(K16:AZ16,1,MATCH(TODAY(),$K$1:$AZ$1,1))*IFERROR(IF(F16="ročne",12,IF(F16="mesačne",1,12*_xlfn.TEXTJOIN("",TRUE,_xlfn.TEXTJOIN("",TRUE,IFERROR(MID(F16,ROW(INDIRECT("1:"&amp;LEN(F16))),1)*1,IF(MID(F16,ROW(INDIRECT("1:"&amp;LEN(F16))),1)=",",",","")))))),1)</f>
        <v>30</v>
      </c>
      <c r="F16" s="32" t="s">
        <v>71</v>
      </c>
      <c r="I16" s="6" t="str">
        <f ca="1">IF(F16="mesačne","",IFERROR(SUM(K16:INDEX(K16:AZ16,1,MATCH(TODAY(),$K$1:$AZ$1,1)))-J16,0))</f>
        <v/>
      </c>
      <c r="K16" s="22">
        <v>30</v>
      </c>
      <c r="L16" s="20">
        <f t="shared" si="6"/>
        <v>30</v>
      </c>
      <c r="M16" s="20">
        <f t="shared" si="7"/>
        <v>30</v>
      </c>
      <c r="N16" s="20">
        <f t="shared" si="8"/>
        <v>30</v>
      </c>
      <c r="O16" s="20">
        <f t="shared" si="9"/>
        <v>30</v>
      </c>
      <c r="P16" s="20">
        <f t="shared" si="10"/>
        <v>30</v>
      </c>
      <c r="Q16" s="20">
        <f t="shared" si="11"/>
        <v>30</v>
      </c>
      <c r="R16" s="20">
        <f t="shared" si="12"/>
        <v>30</v>
      </c>
      <c r="S16" s="20">
        <f t="shared" si="3"/>
        <v>30</v>
      </c>
      <c r="T16" s="20">
        <f t="shared" si="13"/>
        <v>30</v>
      </c>
      <c r="U16" s="20">
        <f t="shared" si="4"/>
        <v>30</v>
      </c>
      <c r="V16" s="20">
        <f t="shared" si="14"/>
        <v>30</v>
      </c>
      <c r="W16" s="20">
        <f t="shared" si="15"/>
        <v>30</v>
      </c>
      <c r="X16" s="20">
        <f t="shared" si="16"/>
        <v>30</v>
      </c>
      <c r="Y16" s="20">
        <f t="shared" si="17"/>
        <v>30</v>
      </c>
      <c r="Z16" s="20">
        <f t="shared" si="18"/>
        <v>30</v>
      </c>
      <c r="AA16" s="20">
        <f t="shared" si="19"/>
        <v>30</v>
      </c>
      <c r="AB16" s="20">
        <f t="shared" si="20"/>
        <v>30</v>
      </c>
      <c r="AC16" s="20">
        <f t="shared" si="21"/>
        <v>30</v>
      </c>
      <c r="AD16" s="20">
        <f t="shared" si="22"/>
        <v>30</v>
      </c>
      <c r="AE16" s="20">
        <f t="shared" si="23"/>
        <v>30</v>
      </c>
      <c r="AF16" s="20">
        <f t="shared" si="24"/>
        <v>30</v>
      </c>
      <c r="AG16" s="20">
        <f t="shared" si="25"/>
        <v>30</v>
      </c>
      <c r="AH16" s="20">
        <f t="shared" si="26"/>
        <v>30</v>
      </c>
      <c r="AI16" s="20">
        <f t="shared" si="27"/>
        <v>30</v>
      </c>
      <c r="AJ16" s="20">
        <f t="shared" si="28"/>
        <v>30</v>
      </c>
      <c r="AK16" s="20">
        <f t="shared" si="29"/>
        <v>30</v>
      </c>
      <c r="AL16" s="20">
        <f t="shared" si="30"/>
        <v>30</v>
      </c>
      <c r="AM16" s="20">
        <f t="shared" si="31"/>
        <v>30</v>
      </c>
      <c r="AN16" s="20">
        <f t="shared" si="32"/>
        <v>30</v>
      </c>
      <c r="AO16" s="20">
        <f t="shared" si="33"/>
        <v>30</v>
      </c>
      <c r="AP16" s="20">
        <f t="shared" si="34"/>
        <v>30</v>
      </c>
      <c r="AQ16" s="20">
        <f t="shared" si="35"/>
        <v>30</v>
      </c>
      <c r="AR16" s="20">
        <f t="shared" si="36"/>
        <v>30</v>
      </c>
      <c r="AS16" s="20">
        <f t="shared" si="37"/>
        <v>30</v>
      </c>
      <c r="AT16" s="20">
        <f t="shared" si="38"/>
        <v>30</v>
      </c>
      <c r="AU16" s="20">
        <f t="shared" si="39"/>
        <v>30</v>
      </c>
      <c r="AV16" s="20">
        <f t="shared" si="40"/>
        <v>30</v>
      </c>
      <c r="AW16" s="20">
        <f t="shared" si="41"/>
        <v>30</v>
      </c>
      <c r="AX16" s="20">
        <f t="shared" si="42"/>
        <v>30</v>
      </c>
      <c r="AY16" s="20">
        <f t="shared" si="43"/>
        <v>30</v>
      </c>
      <c r="AZ16" s="20">
        <f t="shared" si="44"/>
        <v>30</v>
      </c>
    </row>
    <row r="17" spans="1:52" x14ac:dyDescent="0.25">
      <c r="A17" s="1" t="s">
        <v>111</v>
      </c>
      <c r="B17" s="1" t="s">
        <v>6</v>
      </c>
      <c r="D17" t="s">
        <v>32</v>
      </c>
      <c r="E17" s="2" cm="1">
        <f t="array" aca="1" ref="E17" ca="1">INDEX(K17:AZ17,1,MATCH(TODAY(),$K$1:$AZ$1,1))*IFERROR(IF(F17="ročne",12,IF(F17="mesačne",1,12*_xlfn.TEXTJOIN("",TRUE,_xlfn.TEXTJOIN("",TRUE,IFERROR(MID(F17,ROW(INDIRECT("1:"&amp;LEN(F17))),1)*1,IF(MID(F17,ROW(INDIRECT("1:"&amp;LEN(F17))),1)=",",",","")))))),1)</f>
        <v>30</v>
      </c>
      <c r="F17" t="s">
        <v>71</v>
      </c>
      <c r="I17" s="6" t="str">
        <f ca="1">IF(F17="mesačne","",IFERROR(SUM(K17:INDEX(K17:AZ17,1,MATCH(TODAY(),$K$1:$AZ$1,1)))-J17,0))</f>
        <v/>
      </c>
      <c r="K17" s="22">
        <v>30</v>
      </c>
      <c r="L17" s="20">
        <f t="shared" si="6"/>
        <v>30</v>
      </c>
      <c r="M17" s="20">
        <f t="shared" si="7"/>
        <v>30</v>
      </c>
      <c r="N17" s="20">
        <f t="shared" si="8"/>
        <v>30</v>
      </c>
      <c r="O17" s="20">
        <f t="shared" si="9"/>
        <v>30</v>
      </c>
      <c r="P17" s="20">
        <f t="shared" si="10"/>
        <v>30</v>
      </c>
      <c r="Q17" s="20">
        <f t="shared" si="11"/>
        <v>30</v>
      </c>
      <c r="R17" s="20">
        <f t="shared" si="12"/>
        <v>30</v>
      </c>
      <c r="S17" s="20">
        <f t="shared" si="3"/>
        <v>30</v>
      </c>
      <c r="T17" s="20">
        <f t="shared" si="13"/>
        <v>30</v>
      </c>
      <c r="U17" s="20">
        <f t="shared" si="4"/>
        <v>30</v>
      </c>
      <c r="V17" s="20">
        <f t="shared" si="14"/>
        <v>30</v>
      </c>
      <c r="W17" s="20">
        <f t="shared" si="15"/>
        <v>30</v>
      </c>
      <c r="X17" s="20">
        <f t="shared" si="16"/>
        <v>30</v>
      </c>
      <c r="Y17" s="20">
        <f t="shared" si="17"/>
        <v>30</v>
      </c>
      <c r="Z17" s="20">
        <f t="shared" si="18"/>
        <v>30</v>
      </c>
      <c r="AA17" s="20">
        <f t="shared" si="19"/>
        <v>30</v>
      </c>
      <c r="AB17" s="20">
        <f t="shared" si="20"/>
        <v>30</v>
      </c>
      <c r="AC17" s="20">
        <f t="shared" si="21"/>
        <v>30</v>
      </c>
      <c r="AD17" s="20">
        <f t="shared" si="22"/>
        <v>30</v>
      </c>
      <c r="AE17" s="20">
        <f t="shared" si="23"/>
        <v>30</v>
      </c>
      <c r="AF17" s="20">
        <f t="shared" si="24"/>
        <v>30</v>
      </c>
      <c r="AG17" s="20">
        <f t="shared" si="25"/>
        <v>30</v>
      </c>
      <c r="AH17" s="20">
        <f t="shared" si="26"/>
        <v>30</v>
      </c>
      <c r="AI17" s="20">
        <f t="shared" si="27"/>
        <v>30</v>
      </c>
      <c r="AJ17" s="20">
        <f t="shared" si="28"/>
        <v>30</v>
      </c>
      <c r="AK17" s="20">
        <f t="shared" si="29"/>
        <v>30</v>
      </c>
      <c r="AL17" s="20">
        <f t="shared" si="30"/>
        <v>30</v>
      </c>
      <c r="AM17" s="20">
        <f t="shared" si="31"/>
        <v>30</v>
      </c>
      <c r="AN17" s="20">
        <f t="shared" si="32"/>
        <v>30</v>
      </c>
      <c r="AO17" s="20">
        <f t="shared" si="33"/>
        <v>30</v>
      </c>
      <c r="AP17" s="20">
        <f t="shared" si="34"/>
        <v>30</v>
      </c>
      <c r="AQ17" s="20">
        <f t="shared" si="35"/>
        <v>30</v>
      </c>
      <c r="AR17" s="20">
        <f t="shared" si="36"/>
        <v>30</v>
      </c>
      <c r="AS17" s="20">
        <f t="shared" si="37"/>
        <v>30</v>
      </c>
      <c r="AT17" s="20">
        <f t="shared" si="38"/>
        <v>30</v>
      </c>
      <c r="AU17" s="20">
        <f t="shared" si="39"/>
        <v>30</v>
      </c>
      <c r="AV17" s="20">
        <f t="shared" si="40"/>
        <v>30</v>
      </c>
      <c r="AW17" s="20">
        <f t="shared" si="41"/>
        <v>30</v>
      </c>
      <c r="AX17" s="20">
        <f t="shared" si="42"/>
        <v>30</v>
      </c>
      <c r="AY17" s="20">
        <f t="shared" si="43"/>
        <v>30</v>
      </c>
      <c r="AZ17" s="20">
        <f t="shared" si="44"/>
        <v>30</v>
      </c>
    </row>
    <row r="18" spans="1:52" x14ac:dyDescent="0.25">
      <c r="A18" s="1" t="s">
        <v>111</v>
      </c>
      <c r="B18" s="1" t="s">
        <v>6</v>
      </c>
      <c r="D18" t="s">
        <v>33</v>
      </c>
      <c r="E18" s="2" cm="1">
        <f t="array" aca="1" ref="E18" ca="1">INDEX(K18:AZ18,1,MATCH(TODAY(),$K$1:$AZ$1,1))*IFERROR(IF(F18="ročne",12,IF(F18="mesačne",1,12*_xlfn.TEXTJOIN("",TRUE,_xlfn.TEXTJOIN("",TRUE,IFERROR(MID(F18,ROW(INDIRECT("1:"&amp;LEN(F18))),1)*1,IF(MID(F18,ROW(INDIRECT("1:"&amp;LEN(F18))),1)=",",",","")))))),1)</f>
        <v>200</v>
      </c>
      <c r="F18" t="s">
        <v>71</v>
      </c>
      <c r="I18" s="6" t="str">
        <f ca="1">IF(F18="mesačne","",IFERROR(SUM(K18:INDEX(K18:AZ18,1,MATCH(TODAY(),$K$1:$AZ$1,1)))-J18,0))</f>
        <v/>
      </c>
      <c r="K18" s="22">
        <v>200</v>
      </c>
      <c r="L18" s="20">
        <f t="shared" si="6"/>
        <v>200</v>
      </c>
      <c r="M18" s="20">
        <f t="shared" si="7"/>
        <v>200</v>
      </c>
      <c r="N18" s="20">
        <f t="shared" si="8"/>
        <v>200</v>
      </c>
      <c r="O18" s="20">
        <f t="shared" si="9"/>
        <v>200</v>
      </c>
      <c r="P18" s="20">
        <f t="shared" si="10"/>
        <v>200</v>
      </c>
      <c r="Q18" s="20">
        <f t="shared" si="11"/>
        <v>200</v>
      </c>
      <c r="R18" s="20">
        <f t="shared" si="12"/>
        <v>200</v>
      </c>
      <c r="S18" s="20">
        <f t="shared" si="3"/>
        <v>200</v>
      </c>
      <c r="T18" s="20">
        <f t="shared" si="13"/>
        <v>200</v>
      </c>
      <c r="U18" s="20">
        <f t="shared" si="4"/>
        <v>200</v>
      </c>
      <c r="V18" s="20">
        <f t="shared" si="14"/>
        <v>200</v>
      </c>
      <c r="W18" s="20">
        <f t="shared" si="15"/>
        <v>200</v>
      </c>
      <c r="X18" s="20">
        <f t="shared" si="16"/>
        <v>200</v>
      </c>
      <c r="Y18" s="20">
        <f t="shared" si="17"/>
        <v>200</v>
      </c>
      <c r="Z18" s="20">
        <f t="shared" si="18"/>
        <v>200</v>
      </c>
      <c r="AA18" s="20">
        <f t="shared" si="19"/>
        <v>200</v>
      </c>
      <c r="AB18" s="20">
        <f t="shared" si="20"/>
        <v>200</v>
      </c>
      <c r="AC18" s="20">
        <f t="shared" si="21"/>
        <v>200</v>
      </c>
      <c r="AD18" s="20">
        <f t="shared" si="22"/>
        <v>200</v>
      </c>
      <c r="AE18" s="20">
        <f t="shared" si="23"/>
        <v>200</v>
      </c>
      <c r="AF18" s="20">
        <f t="shared" si="24"/>
        <v>200</v>
      </c>
      <c r="AG18" s="20">
        <f t="shared" si="25"/>
        <v>200</v>
      </c>
      <c r="AH18" s="20">
        <f t="shared" si="26"/>
        <v>200</v>
      </c>
      <c r="AI18" s="20">
        <f t="shared" si="27"/>
        <v>200</v>
      </c>
      <c r="AJ18" s="20">
        <f t="shared" si="28"/>
        <v>200</v>
      </c>
      <c r="AK18" s="20">
        <f t="shared" si="29"/>
        <v>200</v>
      </c>
      <c r="AL18" s="20">
        <f t="shared" si="30"/>
        <v>200</v>
      </c>
      <c r="AM18" s="20">
        <f t="shared" si="31"/>
        <v>200</v>
      </c>
      <c r="AN18" s="20">
        <f t="shared" si="32"/>
        <v>200</v>
      </c>
      <c r="AO18" s="20">
        <f t="shared" si="33"/>
        <v>200</v>
      </c>
      <c r="AP18" s="20">
        <f t="shared" si="34"/>
        <v>200</v>
      </c>
      <c r="AQ18" s="20">
        <f t="shared" si="35"/>
        <v>200</v>
      </c>
      <c r="AR18" s="20">
        <f t="shared" si="36"/>
        <v>200</v>
      </c>
      <c r="AS18" s="20">
        <f t="shared" si="37"/>
        <v>200</v>
      </c>
      <c r="AT18" s="20">
        <f t="shared" si="38"/>
        <v>200</v>
      </c>
      <c r="AU18" s="20">
        <f t="shared" si="39"/>
        <v>200</v>
      </c>
      <c r="AV18" s="20">
        <f t="shared" si="40"/>
        <v>200</v>
      </c>
      <c r="AW18" s="20">
        <f t="shared" si="41"/>
        <v>200</v>
      </c>
      <c r="AX18" s="20">
        <f t="shared" si="42"/>
        <v>200</v>
      </c>
      <c r="AY18" s="20">
        <f t="shared" si="43"/>
        <v>200</v>
      </c>
      <c r="AZ18" s="20">
        <f t="shared" si="44"/>
        <v>200</v>
      </c>
    </row>
    <row r="19" spans="1:52" x14ac:dyDescent="0.25">
      <c r="A19" s="1" t="s">
        <v>117</v>
      </c>
      <c r="B19" s="1" t="s">
        <v>6</v>
      </c>
      <c r="D19" t="s">
        <v>99</v>
      </c>
      <c r="E19" s="2" cm="1">
        <f t="array" aca="1" ref="E19" ca="1">INDEX(K19:AZ19,1,MATCH(TODAY(),$K$1:$AZ$1,1))*IFERROR(IF(F19="ročne",12,IF(F19="mesačne",1,12*_xlfn.TEXTJOIN("",TRUE,_xlfn.TEXTJOIN("",TRUE,IFERROR(MID(F19,ROW(INDIRECT("1:"&amp;LEN(F19))),1)*1,IF(MID(F19,ROW(INDIRECT("1:"&amp;LEN(F19))),1)=",",",","")))))),1)</f>
        <v>40</v>
      </c>
      <c r="F19" t="s">
        <v>70</v>
      </c>
      <c r="G19" t="s">
        <v>122</v>
      </c>
      <c r="I19" s="6">
        <f ca="1">IF(F19="mesačne","",IFERROR(SUM(K19:INDEX(K19:AZ19,1,MATCH(TODAY(),$K$1:$AZ$1,1)))-J19,0))</f>
        <v>3.3333333333333335</v>
      </c>
      <c r="K19" s="22">
        <f>40/12</f>
        <v>3.3333333333333335</v>
      </c>
      <c r="L19" s="20">
        <f t="shared" si="6"/>
        <v>3.3333333333333335</v>
      </c>
      <c r="M19" s="20">
        <f t="shared" si="7"/>
        <v>3.3333333333333335</v>
      </c>
      <c r="N19" s="20">
        <f t="shared" si="8"/>
        <v>3.3333333333333335</v>
      </c>
      <c r="O19" s="20">
        <f t="shared" si="9"/>
        <v>3.3333333333333335</v>
      </c>
      <c r="P19" s="20">
        <f t="shared" si="10"/>
        <v>3.3333333333333335</v>
      </c>
      <c r="Q19" s="20">
        <f t="shared" si="11"/>
        <v>3.3333333333333335</v>
      </c>
      <c r="R19" s="20">
        <f t="shared" si="12"/>
        <v>3.3333333333333335</v>
      </c>
      <c r="S19" s="20">
        <f t="shared" si="3"/>
        <v>3.3333333333333335</v>
      </c>
      <c r="T19" s="20">
        <f t="shared" si="13"/>
        <v>3.3333333333333335</v>
      </c>
      <c r="U19" s="20">
        <f t="shared" si="4"/>
        <v>3.3333333333333335</v>
      </c>
      <c r="V19" s="20">
        <f t="shared" si="14"/>
        <v>3.3333333333333335</v>
      </c>
      <c r="W19" s="20">
        <f t="shared" si="15"/>
        <v>3.3333333333333335</v>
      </c>
      <c r="X19" s="20">
        <f t="shared" si="16"/>
        <v>3.3333333333333335</v>
      </c>
      <c r="Y19" s="20">
        <f t="shared" si="17"/>
        <v>3.3333333333333335</v>
      </c>
      <c r="Z19" s="20">
        <f t="shared" si="18"/>
        <v>3.3333333333333335</v>
      </c>
      <c r="AA19" s="20">
        <f t="shared" si="19"/>
        <v>3.3333333333333335</v>
      </c>
      <c r="AB19" s="20">
        <f t="shared" si="20"/>
        <v>3.3333333333333335</v>
      </c>
      <c r="AC19" s="20">
        <f t="shared" si="21"/>
        <v>3.3333333333333335</v>
      </c>
      <c r="AD19" s="20">
        <f t="shared" si="22"/>
        <v>3.3333333333333335</v>
      </c>
      <c r="AE19" s="20">
        <f t="shared" si="23"/>
        <v>3.3333333333333335</v>
      </c>
      <c r="AF19" s="20">
        <f t="shared" si="24"/>
        <v>3.3333333333333335</v>
      </c>
      <c r="AG19" s="20">
        <f t="shared" si="25"/>
        <v>3.3333333333333335</v>
      </c>
      <c r="AH19" s="20">
        <f t="shared" si="26"/>
        <v>3.3333333333333335</v>
      </c>
      <c r="AI19" s="20">
        <f t="shared" si="27"/>
        <v>3.3333333333333335</v>
      </c>
      <c r="AJ19" s="20">
        <f t="shared" si="28"/>
        <v>3.3333333333333335</v>
      </c>
      <c r="AK19" s="20">
        <f t="shared" si="29"/>
        <v>3.3333333333333335</v>
      </c>
      <c r="AL19" s="20">
        <f t="shared" si="30"/>
        <v>3.3333333333333335</v>
      </c>
      <c r="AM19" s="20">
        <f t="shared" si="31"/>
        <v>3.3333333333333335</v>
      </c>
      <c r="AN19" s="20">
        <f t="shared" si="32"/>
        <v>3.3333333333333335</v>
      </c>
      <c r="AO19" s="20">
        <f t="shared" si="33"/>
        <v>3.3333333333333335</v>
      </c>
      <c r="AP19" s="20">
        <f t="shared" si="34"/>
        <v>3.3333333333333335</v>
      </c>
      <c r="AQ19" s="20">
        <f t="shared" si="35"/>
        <v>3.3333333333333335</v>
      </c>
      <c r="AR19" s="20">
        <f t="shared" si="36"/>
        <v>3.3333333333333335</v>
      </c>
      <c r="AS19" s="20">
        <f t="shared" si="37"/>
        <v>3.3333333333333335</v>
      </c>
      <c r="AT19" s="20">
        <f t="shared" si="38"/>
        <v>3.3333333333333335</v>
      </c>
      <c r="AU19" s="20">
        <f t="shared" si="39"/>
        <v>3.3333333333333335</v>
      </c>
      <c r="AV19" s="20">
        <f t="shared" si="40"/>
        <v>3.3333333333333335</v>
      </c>
      <c r="AW19" s="20">
        <f t="shared" si="41"/>
        <v>3.3333333333333335</v>
      </c>
      <c r="AX19" s="20">
        <f t="shared" si="42"/>
        <v>3.3333333333333335</v>
      </c>
      <c r="AY19" s="20">
        <f t="shared" si="43"/>
        <v>3.3333333333333335</v>
      </c>
      <c r="AZ19" s="20">
        <f t="shared" si="44"/>
        <v>3.3333333333333335</v>
      </c>
    </row>
    <row r="20" spans="1:52" x14ac:dyDescent="0.25">
      <c r="A20" s="1" t="s">
        <v>117</v>
      </c>
      <c r="B20" s="1" t="s">
        <v>6</v>
      </c>
      <c r="D20" t="s">
        <v>27</v>
      </c>
      <c r="E20" s="2" cm="1">
        <f t="array" aca="1" ref="E20" ca="1">INDEX(K20:AZ20,1,MATCH(TODAY(),$K$1:$AZ$1,1))*IFERROR(IF(F20="ročne",12,IF(F20="mesačne",1,12*_xlfn.TEXTJOIN("",TRUE,_xlfn.TEXTJOIN("",TRUE,IFERROR(MID(F20,ROW(INDIRECT("1:"&amp;LEN(F20))),1)*1,IF(MID(F20,ROW(INDIRECT("1:"&amp;LEN(F20))),1)=",",",","")))))),1)</f>
        <v>120</v>
      </c>
      <c r="F20" t="s">
        <v>70</v>
      </c>
      <c r="G20" t="s">
        <v>123</v>
      </c>
      <c r="I20" s="6">
        <f ca="1">IF(F20="mesačne","",IFERROR(SUM(K20:INDEX(K20:AZ20,1,MATCH(TODAY(),$K$1:$AZ$1,1)))-J20,0))</f>
        <v>10</v>
      </c>
      <c r="K20" s="22">
        <f>120/12</f>
        <v>10</v>
      </c>
      <c r="L20" s="20">
        <f t="shared" si="6"/>
        <v>10</v>
      </c>
      <c r="M20" s="20">
        <f t="shared" si="7"/>
        <v>10</v>
      </c>
      <c r="N20" s="20">
        <f t="shared" si="8"/>
        <v>10</v>
      </c>
      <c r="O20" s="20">
        <f t="shared" si="9"/>
        <v>10</v>
      </c>
      <c r="P20" s="20">
        <f t="shared" si="10"/>
        <v>10</v>
      </c>
      <c r="Q20" s="20">
        <f t="shared" si="11"/>
        <v>10</v>
      </c>
      <c r="R20" s="20">
        <f t="shared" si="12"/>
        <v>10</v>
      </c>
      <c r="S20" s="20">
        <f t="shared" si="3"/>
        <v>10</v>
      </c>
      <c r="T20" s="20">
        <f t="shared" si="13"/>
        <v>10</v>
      </c>
      <c r="U20" s="20">
        <f t="shared" si="4"/>
        <v>10</v>
      </c>
      <c r="V20" s="20">
        <f t="shared" si="14"/>
        <v>10</v>
      </c>
      <c r="W20" s="20">
        <f t="shared" si="15"/>
        <v>10</v>
      </c>
      <c r="X20" s="20">
        <f t="shared" si="16"/>
        <v>10</v>
      </c>
      <c r="Y20" s="20">
        <f t="shared" si="17"/>
        <v>10</v>
      </c>
      <c r="Z20" s="20">
        <f t="shared" si="18"/>
        <v>10</v>
      </c>
      <c r="AA20" s="20">
        <f t="shared" si="19"/>
        <v>10</v>
      </c>
      <c r="AB20" s="20">
        <f t="shared" si="20"/>
        <v>10</v>
      </c>
      <c r="AC20" s="20">
        <f t="shared" si="21"/>
        <v>10</v>
      </c>
      <c r="AD20" s="20">
        <f t="shared" si="22"/>
        <v>10</v>
      </c>
      <c r="AE20" s="20">
        <f t="shared" si="23"/>
        <v>10</v>
      </c>
      <c r="AF20" s="20">
        <f t="shared" si="24"/>
        <v>10</v>
      </c>
      <c r="AG20" s="20">
        <f t="shared" si="25"/>
        <v>10</v>
      </c>
      <c r="AH20" s="20">
        <f t="shared" si="26"/>
        <v>10</v>
      </c>
      <c r="AI20" s="20">
        <f t="shared" si="27"/>
        <v>10</v>
      </c>
      <c r="AJ20" s="20">
        <f t="shared" si="28"/>
        <v>10</v>
      </c>
      <c r="AK20" s="20">
        <f t="shared" si="29"/>
        <v>10</v>
      </c>
      <c r="AL20" s="20">
        <f t="shared" si="30"/>
        <v>10</v>
      </c>
      <c r="AM20" s="20">
        <f t="shared" si="31"/>
        <v>10</v>
      </c>
      <c r="AN20" s="20">
        <f t="shared" si="32"/>
        <v>10</v>
      </c>
      <c r="AO20" s="20">
        <f t="shared" si="33"/>
        <v>10</v>
      </c>
      <c r="AP20" s="20">
        <f t="shared" si="34"/>
        <v>10</v>
      </c>
      <c r="AQ20" s="20">
        <f t="shared" si="35"/>
        <v>10</v>
      </c>
      <c r="AR20" s="20">
        <f t="shared" si="36"/>
        <v>10</v>
      </c>
      <c r="AS20" s="20">
        <f t="shared" si="37"/>
        <v>10</v>
      </c>
      <c r="AT20" s="20">
        <f t="shared" si="38"/>
        <v>10</v>
      </c>
      <c r="AU20" s="20">
        <f t="shared" si="39"/>
        <v>10</v>
      </c>
      <c r="AV20" s="20">
        <f t="shared" si="40"/>
        <v>10</v>
      </c>
      <c r="AW20" s="20">
        <f t="shared" si="41"/>
        <v>10</v>
      </c>
      <c r="AX20" s="20">
        <f t="shared" si="42"/>
        <v>10</v>
      </c>
      <c r="AY20" s="20">
        <f t="shared" si="43"/>
        <v>10</v>
      </c>
      <c r="AZ20" s="20">
        <f t="shared" si="44"/>
        <v>10</v>
      </c>
    </row>
    <row r="21" spans="1:52" x14ac:dyDescent="0.25">
      <c r="A21" s="1" t="s">
        <v>111</v>
      </c>
      <c r="B21" s="4" t="s">
        <v>8</v>
      </c>
      <c r="D21" t="s">
        <v>83</v>
      </c>
      <c r="E21" s="2" cm="1">
        <f t="array" aca="1" ref="E21" ca="1">INDEX(K21:AZ21,1,MATCH(TODAY(),$K$1:$AZ$1,1))*IFERROR(IF(F21="ročne",12,IF(F21="mesačne",1,12*_xlfn.TEXTJOIN("",TRUE,_xlfn.TEXTJOIN("",TRUE,IFERROR(MID(F21,ROW(INDIRECT("1:"&amp;LEN(F21))),1)*1,IF(MID(F21,ROW(INDIRECT("1:"&amp;LEN(F21))),1)=",",",","")))))),1)</f>
        <v>250</v>
      </c>
      <c r="F21" t="s">
        <v>71</v>
      </c>
      <c r="I21" s="6" t="str">
        <f ca="1">IF(F21="mesačne","",IFERROR(SUM(K21:INDEX(K21:AZ21,1,MATCH(TODAY(),$K$1:$AZ$1,1)))-J21,0))</f>
        <v/>
      </c>
      <c r="K21" s="22">
        <v>250</v>
      </c>
      <c r="L21" s="20">
        <f t="shared" si="6"/>
        <v>250</v>
      </c>
      <c r="M21" s="20">
        <f t="shared" si="7"/>
        <v>250</v>
      </c>
      <c r="N21" s="20">
        <f t="shared" si="8"/>
        <v>250</v>
      </c>
      <c r="O21" s="20">
        <f t="shared" si="9"/>
        <v>250</v>
      </c>
      <c r="P21" s="20">
        <f t="shared" si="10"/>
        <v>250</v>
      </c>
      <c r="Q21" s="20">
        <f t="shared" si="11"/>
        <v>250</v>
      </c>
      <c r="R21" s="20">
        <f t="shared" si="12"/>
        <v>250</v>
      </c>
      <c r="S21" s="20">
        <f t="shared" si="3"/>
        <v>250</v>
      </c>
      <c r="T21" s="20">
        <f t="shared" si="13"/>
        <v>250</v>
      </c>
      <c r="U21" s="20">
        <f t="shared" si="4"/>
        <v>250</v>
      </c>
      <c r="V21" s="20">
        <f t="shared" si="14"/>
        <v>250</v>
      </c>
      <c r="W21" s="20">
        <f t="shared" si="15"/>
        <v>250</v>
      </c>
      <c r="X21" s="20">
        <f t="shared" si="16"/>
        <v>250</v>
      </c>
      <c r="Y21" s="20">
        <f t="shared" si="17"/>
        <v>250</v>
      </c>
      <c r="Z21" s="20">
        <f t="shared" si="18"/>
        <v>250</v>
      </c>
      <c r="AA21" s="20">
        <f t="shared" si="19"/>
        <v>250</v>
      </c>
      <c r="AB21" s="20">
        <f t="shared" si="20"/>
        <v>250</v>
      </c>
      <c r="AC21" s="20">
        <f t="shared" si="21"/>
        <v>250</v>
      </c>
      <c r="AD21" s="20">
        <f t="shared" si="22"/>
        <v>250</v>
      </c>
      <c r="AE21" s="20">
        <f t="shared" si="23"/>
        <v>250</v>
      </c>
      <c r="AF21" s="20">
        <f t="shared" si="24"/>
        <v>250</v>
      </c>
      <c r="AG21" s="20">
        <f t="shared" si="25"/>
        <v>250</v>
      </c>
      <c r="AH21" s="20">
        <f t="shared" si="26"/>
        <v>250</v>
      </c>
      <c r="AI21" s="20">
        <f t="shared" si="27"/>
        <v>250</v>
      </c>
      <c r="AJ21" s="20">
        <f t="shared" si="28"/>
        <v>250</v>
      </c>
      <c r="AK21" s="20">
        <f t="shared" si="29"/>
        <v>250</v>
      </c>
      <c r="AL21" s="20">
        <f t="shared" si="30"/>
        <v>250</v>
      </c>
      <c r="AM21" s="20">
        <f t="shared" si="31"/>
        <v>250</v>
      </c>
      <c r="AN21" s="20">
        <f t="shared" si="32"/>
        <v>250</v>
      </c>
      <c r="AO21" s="20">
        <f t="shared" si="33"/>
        <v>250</v>
      </c>
      <c r="AP21" s="20">
        <f t="shared" si="34"/>
        <v>250</v>
      </c>
      <c r="AQ21" s="20">
        <f t="shared" si="35"/>
        <v>250</v>
      </c>
      <c r="AR21" s="20">
        <f t="shared" si="36"/>
        <v>250</v>
      </c>
      <c r="AS21" s="20">
        <f t="shared" si="37"/>
        <v>250</v>
      </c>
      <c r="AT21" s="20">
        <f t="shared" si="38"/>
        <v>250</v>
      </c>
      <c r="AU21" s="20">
        <f t="shared" si="39"/>
        <v>250</v>
      </c>
      <c r="AV21" s="20">
        <f t="shared" si="40"/>
        <v>250</v>
      </c>
      <c r="AW21" s="20">
        <f t="shared" si="41"/>
        <v>250</v>
      </c>
      <c r="AX21" s="20">
        <f t="shared" si="42"/>
        <v>250</v>
      </c>
      <c r="AY21" s="20">
        <f t="shared" si="43"/>
        <v>250</v>
      </c>
      <c r="AZ21" s="20">
        <f t="shared" si="44"/>
        <v>250</v>
      </c>
    </row>
    <row r="22" spans="1:52" x14ac:dyDescent="0.25">
      <c r="A22" s="1" t="s">
        <v>117</v>
      </c>
      <c r="B22" s="1" t="s">
        <v>6</v>
      </c>
      <c r="D22" t="s">
        <v>58</v>
      </c>
      <c r="E22" s="2" cm="1">
        <f t="array" aca="1" ref="E22" ca="1">INDEX(K22:AZ22,1,MATCH(TODAY(),$K$1:$AZ$1,1))*IFERROR(IF(F22="ročne",12,IF(F22="mesačne",1,12*_xlfn.TEXTJOIN("",TRUE,_xlfn.TEXTJOIN("",TRUE,IFERROR(MID(F22,ROW(INDIRECT("1:"&amp;LEN(F22))),1)*1,IF(MID(F22,ROW(INDIRECT("1:"&amp;LEN(F22))),1)=",",",","")))))),1)</f>
        <v>60</v>
      </c>
      <c r="F22" t="s">
        <v>70</v>
      </c>
      <c r="G22" t="s">
        <v>68</v>
      </c>
      <c r="I22" s="6">
        <f ca="1">IF(F22="mesačne","",IFERROR(SUM(K22:INDEX(K22:AZ22,1,MATCH(TODAY(),$K$1:$AZ$1,1)))-J22,0))</f>
        <v>5</v>
      </c>
      <c r="K22" s="22">
        <f>60/12</f>
        <v>5</v>
      </c>
      <c r="L22" s="20">
        <f t="shared" si="6"/>
        <v>5</v>
      </c>
      <c r="M22" s="20">
        <f t="shared" si="7"/>
        <v>5</v>
      </c>
      <c r="N22" s="20">
        <f t="shared" si="8"/>
        <v>5</v>
      </c>
      <c r="O22" s="20">
        <f t="shared" si="9"/>
        <v>5</v>
      </c>
      <c r="P22" s="20">
        <f t="shared" si="10"/>
        <v>5</v>
      </c>
      <c r="Q22" s="20">
        <f t="shared" si="11"/>
        <v>5</v>
      </c>
      <c r="R22" s="20">
        <f t="shared" si="12"/>
        <v>5</v>
      </c>
      <c r="S22" s="20">
        <f t="shared" si="3"/>
        <v>5</v>
      </c>
      <c r="T22" s="20">
        <f t="shared" si="13"/>
        <v>5</v>
      </c>
      <c r="U22" s="20">
        <f t="shared" si="4"/>
        <v>5</v>
      </c>
      <c r="V22" s="20">
        <f t="shared" si="14"/>
        <v>5</v>
      </c>
      <c r="W22" s="20">
        <f t="shared" si="15"/>
        <v>5</v>
      </c>
      <c r="X22" s="20">
        <f t="shared" si="16"/>
        <v>5</v>
      </c>
      <c r="Y22" s="20">
        <f t="shared" si="17"/>
        <v>5</v>
      </c>
      <c r="Z22" s="20">
        <f t="shared" si="18"/>
        <v>5</v>
      </c>
      <c r="AA22" s="20">
        <f t="shared" si="19"/>
        <v>5</v>
      </c>
      <c r="AB22" s="20">
        <f t="shared" si="20"/>
        <v>5</v>
      </c>
      <c r="AC22" s="20">
        <f t="shared" si="21"/>
        <v>5</v>
      </c>
      <c r="AD22" s="20">
        <f t="shared" si="22"/>
        <v>5</v>
      </c>
      <c r="AE22" s="20">
        <f t="shared" si="23"/>
        <v>5</v>
      </c>
      <c r="AF22" s="20">
        <f t="shared" si="24"/>
        <v>5</v>
      </c>
      <c r="AG22" s="20">
        <f t="shared" si="25"/>
        <v>5</v>
      </c>
      <c r="AH22" s="20">
        <f t="shared" si="26"/>
        <v>5</v>
      </c>
      <c r="AI22" s="20">
        <f t="shared" si="27"/>
        <v>5</v>
      </c>
      <c r="AJ22" s="20">
        <f t="shared" si="28"/>
        <v>5</v>
      </c>
      <c r="AK22" s="20">
        <f t="shared" si="29"/>
        <v>5</v>
      </c>
      <c r="AL22" s="20">
        <f t="shared" si="30"/>
        <v>5</v>
      </c>
      <c r="AM22" s="20">
        <f t="shared" si="31"/>
        <v>5</v>
      </c>
      <c r="AN22" s="20">
        <f t="shared" si="32"/>
        <v>5</v>
      </c>
      <c r="AO22" s="20">
        <f t="shared" si="33"/>
        <v>5</v>
      </c>
      <c r="AP22" s="20">
        <f t="shared" si="34"/>
        <v>5</v>
      </c>
      <c r="AQ22" s="20">
        <f t="shared" si="35"/>
        <v>5</v>
      </c>
      <c r="AR22" s="20">
        <f t="shared" si="36"/>
        <v>5</v>
      </c>
      <c r="AS22" s="20">
        <f t="shared" si="37"/>
        <v>5</v>
      </c>
      <c r="AT22" s="20">
        <f t="shared" si="38"/>
        <v>5</v>
      </c>
      <c r="AU22" s="20">
        <f t="shared" si="39"/>
        <v>5</v>
      </c>
      <c r="AV22" s="20">
        <f t="shared" si="40"/>
        <v>5</v>
      </c>
      <c r="AW22" s="20">
        <f t="shared" si="41"/>
        <v>5</v>
      </c>
      <c r="AX22" s="20">
        <f t="shared" si="42"/>
        <v>5</v>
      </c>
      <c r="AY22" s="20">
        <f t="shared" si="43"/>
        <v>5</v>
      </c>
      <c r="AZ22" s="20">
        <f t="shared" si="44"/>
        <v>5</v>
      </c>
    </row>
    <row r="23" spans="1:52" x14ac:dyDescent="0.25">
      <c r="A23" s="1" t="s">
        <v>113</v>
      </c>
      <c r="B23" s="1" t="s">
        <v>6</v>
      </c>
      <c r="C23" s="1" t="s">
        <v>1</v>
      </c>
      <c r="D23" t="s">
        <v>34</v>
      </c>
      <c r="E23" s="2" cm="1">
        <f t="array" aca="1" ref="E23" ca="1">INDEX(K23:AZ23,1,MATCH(TODAY(),$K$1:$AZ$1,1))*IFERROR(IF(F23="ročne",12,IF(F23="mesačne",1,12*_xlfn.TEXTJOIN("",TRUE,_xlfn.TEXTJOIN("",TRUE,IFERROR(MID(F23,ROW(INDIRECT("1:"&amp;LEN(F23))),1)*1,IF(MID(F23,ROW(INDIRECT("1:"&amp;LEN(F23))),1)=",",",","")))))),1)</f>
        <v>40</v>
      </c>
      <c r="F23" s="32" t="s">
        <v>71</v>
      </c>
      <c r="I23" s="6" t="str">
        <f ca="1">IF(F23="mesačne","",IFERROR(SUM(K23:INDEX(K23:AZ23,1,MATCH(TODAY(),$K$1:$AZ$1,1)))-J23,0))</f>
        <v/>
      </c>
      <c r="K23" s="22">
        <v>40</v>
      </c>
      <c r="L23" s="20">
        <f t="shared" si="6"/>
        <v>40</v>
      </c>
      <c r="M23" s="20">
        <f t="shared" si="7"/>
        <v>40</v>
      </c>
      <c r="N23" s="20">
        <f t="shared" si="8"/>
        <v>40</v>
      </c>
      <c r="O23" s="20">
        <f t="shared" si="9"/>
        <v>40</v>
      </c>
      <c r="P23" s="20">
        <f t="shared" si="10"/>
        <v>40</v>
      </c>
      <c r="Q23" s="20">
        <f t="shared" si="11"/>
        <v>40</v>
      </c>
      <c r="R23" s="20">
        <f t="shared" si="12"/>
        <v>40</v>
      </c>
      <c r="S23" s="20">
        <f t="shared" si="3"/>
        <v>40</v>
      </c>
      <c r="T23" s="20">
        <f t="shared" si="13"/>
        <v>40</v>
      </c>
      <c r="U23" s="20">
        <f t="shared" si="4"/>
        <v>40</v>
      </c>
      <c r="V23" s="20">
        <f t="shared" si="14"/>
        <v>40</v>
      </c>
      <c r="W23" s="20">
        <f t="shared" si="15"/>
        <v>40</v>
      </c>
      <c r="X23" s="20">
        <f t="shared" si="16"/>
        <v>40</v>
      </c>
      <c r="Y23" s="20">
        <f t="shared" si="17"/>
        <v>40</v>
      </c>
      <c r="Z23" s="20">
        <f t="shared" si="18"/>
        <v>40</v>
      </c>
      <c r="AA23" s="20">
        <f t="shared" si="19"/>
        <v>40</v>
      </c>
      <c r="AB23" s="20">
        <f t="shared" si="20"/>
        <v>40</v>
      </c>
      <c r="AC23" s="20">
        <f t="shared" si="21"/>
        <v>40</v>
      </c>
      <c r="AD23" s="20">
        <f t="shared" si="22"/>
        <v>40</v>
      </c>
      <c r="AE23" s="20">
        <f t="shared" si="23"/>
        <v>40</v>
      </c>
      <c r="AF23" s="20">
        <f t="shared" si="24"/>
        <v>40</v>
      </c>
      <c r="AG23" s="20">
        <f t="shared" si="25"/>
        <v>40</v>
      </c>
      <c r="AH23" s="20">
        <f t="shared" si="26"/>
        <v>40</v>
      </c>
      <c r="AI23" s="20">
        <f t="shared" si="27"/>
        <v>40</v>
      </c>
      <c r="AJ23" s="20">
        <f t="shared" si="28"/>
        <v>40</v>
      </c>
      <c r="AK23" s="20">
        <f t="shared" si="29"/>
        <v>40</v>
      </c>
      <c r="AL23" s="20">
        <f t="shared" si="30"/>
        <v>40</v>
      </c>
      <c r="AM23" s="20">
        <f t="shared" si="31"/>
        <v>40</v>
      </c>
      <c r="AN23" s="20">
        <f t="shared" si="32"/>
        <v>40</v>
      </c>
      <c r="AO23" s="20">
        <f t="shared" si="33"/>
        <v>40</v>
      </c>
      <c r="AP23" s="20">
        <f t="shared" si="34"/>
        <v>40</v>
      </c>
      <c r="AQ23" s="20">
        <f t="shared" si="35"/>
        <v>40</v>
      </c>
      <c r="AR23" s="20">
        <f t="shared" si="36"/>
        <v>40</v>
      </c>
      <c r="AS23" s="20">
        <f t="shared" si="37"/>
        <v>40</v>
      </c>
      <c r="AT23" s="20">
        <f t="shared" si="38"/>
        <v>40</v>
      </c>
      <c r="AU23" s="20">
        <f t="shared" si="39"/>
        <v>40</v>
      </c>
      <c r="AV23" s="20">
        <f t="shared" si="40"/>
        <v>40</v>
      </c>
      <c r="AW23" s="20">
        <f t="shared" si="41"/>
        <v>40</v>
      </c>
      <c r="AX23" s="20">
        <f t="shared" si="42"/>
        <v>40</v>
      </c>
      <c r="AY23" s="20">
        <f t="shared" si="43"/>
        <v>40</v>
      </c>
      <c r="AZ23" s="20">
        <f t="shared" si="44"/>
        <v>40</v>
      </c>
    </row>
    <row r="24" spans="1:52" x14ac:dyDescent="0.25">
      <c r="A24" s="1" t="s">
        <v>117</v>
      </c>
      <c r="B24" s="1" t="s">
        <v>6</v>
      </c>
      <c r="D24" t="s">
        <v>35</v>
      </c>
      <c r="E24" s="2" cm="1">
        <f t="array" aca="1" ref="E24" ca="1">INDEX(K24:AZ24,1,MATCH(TODAY(),$K$1:$AZ$1,1))*IFERROR(IF(F24="ročne",12,IF(F24="mesačne",1,12*_xlfn.TEXTJOIN("",TRUE,_xlfn.TEXTJOIN("",TRUE,IFERROR(MID(F24,ROW(INDIRECT("1:"&amp;LEN(F24))),1)*1,IF(MID(F24,ROW(INDIRECT("1:"&amp;LEN(F24))),1)=",",",","")))))),1)</f>
        <v>30</v>
      </c>
      <c r="F24" s="32" t="s">
        <v>70</v>
      </c>
      <c r="I24" s="6">
        <f ca="1">IF(F24="mesačne","",IFERROR(SUM(K24:INDEX(K24:AZ24,1,MATCH(TODAY(),$K$1:$AZ$1,1)))-J24,0))</f>
        <v>2.5</v>
      </c>
      <c r="K24" s="22">
        <f>30/12</f>
        <v>2.5</v>
      </c>
      <c r="L24" s="20">
        <f t="shared" si="6"/>
        <v>2.5</v>
      </c>
      <c r="M24" s="20">
        <f t="shared" si="7"/>
        <v>2.5</v>
      </c>
      <c r="N24" s="20">
        <f t="shared" si="8"/>
        <v>2.5</v>
      </c>
      <c r="O24" s="20">
        <f t="shared" si="9"/>
        <v>2.5</v>
      </c>
      <c r="P24" s="20">
        <f t="shared" si="10"/>
        <v>2.5</v>
      </c>
      <c r="Q24" s="20">
        <f t="shared" si="11"/>
        <v>2.5</v>
      </c>
      <c r="R24" s="20">
        <f t="shared" si="12"/>
        <v>2.5</v>
      </c>
      <c r="S24" s="20">
        <f t="shared" si="3"/>
        <v>2.5</v>
      </c>
      <c r="T24" s="20">
        <f t="shared" si="13"/>
        <v>2.5</v>
      </c>
      <c r="U24" s="20">
        <f t="shared" si="4"/>
        <v>2.5</v>
      </c>
      <c r="V24" s="20">
        <f t="shared" si="14"/>
        <v>2.5</v>
      </c>
      <c r="W24" s="20">
        <f t="shared" si="15"/>
        <v>2.5</v>
      </c>
      <c r="X24" s="20">
        <f t="shared" si="16"/>
        <v>2.5</v>
      </c>
      <c r="Y24" s="20">
        <f t="shared" si="17"/>
        <v>2.5</v>
      </c>
      <c r="Z24" s="20">
        <f t="shared" si="18"/>
        <v>2.5</v>
      </c>
      <c r="AA24" s="20">
        <f t="shared" si="19"/>
        <v>2.5</v>
      </c>
      <c r="AB24" s="20">
        <f t="shared" si="20"/>
        <v>2.5</v>
      </c>
      <c r="AC24" s="20">
        <f t="shared" si="21"/>
        <v>2.5</v>
      </c>
      <c r="AD24" s="20">
        <f t="shared" si="22"/>
        <v>2.5</v>
      </c>
      <c r="AE24" s="20">
        <f t="shared" si="23"/>
        <v>2.5</v>
      </c>
      <c r="AF24" s="20">
        <f t="shared" si="24"/>
        <v>2.5</v>
      </c>
      <c r="AG24" s="20">
        <f t="shared" si="25"/>
        <v>2.5</v>
      </c>
      <c r="AH24" s="20">
        <f t="shared" si="26"/>
        <v>2.5</v>
      </c>
      <c r="AI24" s="20">
        <f t="shared" si="27"/>
        <v>2.5</v>
      </c>
      <c r="AJ24" s="20">
        <f t="shared" si="28"/>
        <v>2.5</v>
      </c>
      <c r="AK24" s="20">
        <f t="shared" si="29"/>
        <v>2.5</v>
      </c>
      <c r="AL24" s="20">
        <f t="shared" si="30"/>
        <v>2.5</v>
      </c>
      <c r="AM24" s="20">
        <f t="shared" si="31"/>
        <v>2.5</v>
      </c>
      <c r="AN24" s="20">
        <f t="shared" si="32"/>
        <v>2.5</v>
      </c>
      <c r="AO24" s="20">
        <f t="shared" si="33"/>
        <v>2.5</v>
      </c>
      <c r="AP24" s="20">
        <f t="shared" si="34"/>
        <v>2.5</v>
      </c>
      <c r="AQ24" s="20">
        <f t="shared" si="35"/>
        <v>2.5</v>
      </c>
      <c r="AR24" s="20">
        <f t="shared" si="36"/>
        <v>2.5</v>
      </c>
      <c r="AS24" s="20">
        <f t="shared" si="37"/>
        <v>2.5</v>
      </c>
      <c r="AT24" s="20">
        <f t="shared" si="38"/>
        <v>2.5</v>
      </c>
      <c r="AU24" s="20">
        <f t="shared" si="39"/>
        <v>2.5</v>
      </c>
      <c r="AV24" s="20">
        <f t="shared" si="40"/>
        <v>2.5</v>
      </c>
      <c r="AW24" s="20">
        <f t="shared" si="41"/>
        <v>2.5</v>
      </c>
      <c r="AX24" s="20">
        <f t="shared" si="42"/>
        <v>2.5</v>
      </c>
      <c r="AY24" s="20">
        <f t="shared" si="43"/>
        <v>2.5</v>
      </c>
      <c r="AZ24" s="20">
        <f t="shared" si="44"/>
        <v>2.5</v>
      </c>
    </row>
    <row r="25" spans="1:52" x14ac:dyDescent="0.25">
      <c r="A25" s="1" t="s">
        <v>113</v>
      </c>
      <c r="B25" s="1" t="s">
        <v>6</v>
      </c>
      <c r="D25" t="s">
        <v>36</v>
      </c>
      <c r="E25" s="2" cm="1">
        <f t="array" aca="1" ref="E25" ca="1">INDEX(K25:AZ25,1,MATCH(TODAY(),$K$1:$AZ$1,1))*IFERROR(IF(F25="ročne",12,IF(F25="mesačne",1,12*_xlfn.TEXTJOIN("",TRUE,_xlfn.TEXTJOIN("",TRUE,IFERROR(MID(F25,ROW(INDIRECT("1:"&amp;LEN(F25))),1)*1,IF(MID(F25,ROW(INDIRECT("1:"&amp;LEN(F25))),1)=",",",","")))))),1)</f>
        <v>30</v>
      </c>
      <c r="F25" s="32" t="s">
        <v>71</v>
      </c>
      <c r="I25" s="6" t="str">
        <f ca="1">IF(F25="mesačne","",IFERROR(SUM(K25:INDEX(K25:AZ25,1,MATCH(TODAY(),$K$1:$AZ$1,1)))-J25,0))</f>
        <v/>
      </c>
      <c r="K25" s="22">
        <v>30</v>
      </c>
      <c r="L25" s="20">
        <f t="shared" ref="L25:L64" si="45">K25</f>
        <v>30</v>
      </c>
      <c r="M25" s="20">
        <f t="shared" si="7"/>
        <v>30</v>
      </c>
      <c r="N25" s="20">
        <f t="shared" si="8"/>
        <v>30</v>
      </c>
      <c r="O25" s="20">
        <f t="shared" si="9"/>
        <v>30</v>
      </c>
      <c r="P25" s="20">
        <f t="shared" si="10"/>
        <v>30</v>
      </c>
      <c r="Q25" s="20">
        <f t="shared" si="11"/>
        <v>30</v>
      </c>
      <c r="R25" s="20">
        <f t="shared" si="12"/>
        <v>30</v>
      </c>
      <c r="S25" s="20">
        <f t="shared" si="3"/>
        <v>30</v>
      </c>
      <c r="T25" s="20">
        <f t="shared" si="13"/>
        <v>30</v>
      </c>
      <c r="U25" s="20">
        <f t="shared" si="4"/>
        <v>30</v>
      </c>
      <c r="V25" s="20">
        <f t="shared" si="14"/>
        <v>30</v>
      </c>
      <c r="W25" s="20">
        <f t="shared" si="15"/>
        <v>30</v>
      </c>
      <c r="X25" s="20">
        <f t="shared" si="16"/>
        <v>30</v>
      </c>
      <c r="Y25" s="20">
        <f t="shared" si="17"/>
        <v>30</v>
      </c>
      <c r="Z25" s="20">
        <f t="shared" si="18"/>
        <v>30</v>
      </c>
      <c r="AA25" s="20">
        <f t="shared" si="19"/>
        <v>30</v>
      </c>
      <c r="AB25" s="20">
        <f t="shared" si="20"/>
        <v>30</v>
      </c>
      <c r="AC25" s="20">
        <f t="shared" si="21"/>
        <v>30</v>
      </c>
      <c r="AD25" s="20">
        <f t="shared" si="22"/>
        <v>30</v>
      </c>
      <c r="AE25" s="20">
        <f t="shared" si="23"/>
        <v>30</v>
      </c>
      <c r="AF25" s="20">
        <f t="shared" si="24"/>
        <v>30</v>
      </c>
      <c r="AG25" s="20">
        <f t="shared" si="25"/>
        <v>30</v>
      </c>
      <c r="AH25" s="20">
        <f t="shared" si="26"/>
        <v>30</v>
      </c>
      <c r="AI25" s="20">
        <f t="shared" si="27"/>
        <v>30</v>
      </c>
      <c r="AJ25" s="20">
        <f t="shared" si="28"/>
        <v>30</v>
      </c>
      <c r="AK25" s="20">
        <f t="shared" si="29"/>
        <v>30</v>
      </c>
      <c r="AL25" s="20">
        <f t="shared" si="30"/>
        <v>30</v>
      </c>
      <c r="AM25" s="20">
        <f t="shared" si="31"/>
        <v>30</v>
      </c>
      <c r="AN25" s="20">
        <f t="shared" si="32"/>
        <v>30</v>
      </c>
      <c r="AO25" s="20">
        <f t="shared" si="33"/>
        <v>30</v>
      </c>
      <c r="AP25" s="20">
        <f t="shared" si="34"/>
        <v>30</v>
      </c>
      <c r="AQ25" s="20">
        <f t="shared" si="35"/>
        <v>30</v>
      </c>
      <c r="AR25" s="20">
        <f t="shared" si="36"/>
        <v>30</v>
      </c>
      <c r="AS25" s="20">
        <f t="shared" si="37"/>
        <v>30</v>
      </c>
      <c r="AT25" s="20">
        <f t="shared" si="38"/>
        <v>30</v>
      </c>
      <c r="AU25" s="20">
        <f t="shared" si="39"/>
        <v>30</v>
      </c>
      <c r="AV25" s="20">
        <f t="shared" si="40"/>
        <v>30</v>
      </c>
      <c r="AW25" s="20">
        <f t="shared" si="41"/>
        <v>30</v>
      </c>
      <c r="AX25" s="20">
        <f t="shared" si="42"/>
        <v>30</v>
      </c>
      <c r="AY25" s="20">
        <f t="shared" si="43"/>
        <v>30</v>
      </c>
      <c r="AZ25" s="20">
        <f t="shared" si="44"/>
        <v>30</v>
      </c>
    </row>
    <row r="26" spans="1:52" x14ac:dyDescent="0.25">
      <c r="A26" s="1" t="s">
        <v>114</v>
      </c>
      <c r="B26" s="1" t="s">
        <v>24</v>
      </c>
      <c r="D26" t="s">
        <v>17</v>
      </c>
      <c r="E26" s="2" cm="1">
        <f t="array" aca="1" ref="E26" ca="1">INDEX(K26:AZ26,1,MATCH(TODAY(),$K$1:$AZ$1,1))*IFERROR(IF(F26="ročne",12,IF(F26="mesačne",1,12*_xlfn.TEXTJOIN("",TRUE,_xlfn.TEXTJOIN("",TRUE,IFERROR(MID(F26,ROW(INDIRECT("1:"&amp;LEN(F26))),1)*1,IF(MID(F26,ROW(INDIRECT("1:"&amp;LEN(F26))),1)=",",",","")))))),1)</f>
        <v>30</v>
      </c>
      <c r="F26" s="32" t="s">
        <v>71</v>
      </c>
      <c r="I26" s="6" t="str">
        <f ca="1">IF(F26="mesačne","",IFERROR(SUM(K26:INDEX(K26:AZ26,1,MATCH(TODAY(),$K$1:$AZ$1,1)))-J26,0))</f>
        <v/>
      </c>
      <c r="K26" s="22">
        <v>30</v>
      </c>
      <c r="L26" s="20">
        <f t="shared" si="45"/>
        <v>30</v>
      </c>
      <c r="M26" s="20">
        <f t="shared" si="7"/>
        <v>30</v>
      </c>
      <c r="N26" s="20">
        <f t="shared" si="8"/>
        <v>30</v>
      </c>
      <c r="O26" s="20">
        <f t="shared" si="9"/>
        <v>30</v>
      </c>
      <c r="P26" s="20">
        <f t="shared" si="10"/>
        <v>30</v>
      </c>
      <c r="Q26" s="20">
        <f t="shared" si="11"/>
        <v>30</v>
      </c>
      <c r="R26" s="20">
        <f t="shared" si="12"/>
        <v>30</v>
      </c>
      <c r="S26" s="20">
        <f t="shared" si="3"/>
        <v>30</v>
      </c>
      <c r="T26" s="20">
        <f t="shared" si="13"/>
        <v>30</v>
      </c>
      <c r="U26" s="20">
        <f t="shared" si="4"/>
        <v>30</v>
      </c>
      <c r="V26" s="20">
        <f t="shared" si="14"/>
        <v>30</v>
      </c>
      <c r="W26" s="20">
        <f t="shared" si="15"/>
        <v>30</v>
      </c>
      <c r="X26" s="20">
        <f t="shared" si="16"/>
        <v>30</v>
      </c>
      <c r="Y26" s="20">
        <f t="shared" si="17"/>
        <v>30</v>
      </c>
      <c r="Z26" s="20">
        <f t="shared" si="18"/>
        <v>30</v>
      </c>
      <c r="AA26" s="20">
        <f t="shared" si="19"/>
        <v>30</v>
      </c>
      <c r="AB26" s="20">
        <f t="shared" si="20"/>
        <v>30</v>
      </c>
      <c r="AC26" s="20">
        <f t="shared" si="21"/>
        <v>30</v>
      </c>
      <c r="AD26" s="20">
        <f t="shared" si="22"/>
        <v>30</v>
      </c>
      <c r="AE26" s="20">
        <f t="shared" si="23"/>
        <v>30</v>
      </c>
      <c r="AF26" s="20">
        <f t="shared" si="24"/>
        <v>30</v>
      </c>
      <c r="AG26" s="20">
        <f t="shared" si="25"/>
        <v>30</v>
      </c>
      <c r="AH26" s="20">
        <f t="shared" si="26"/>
        <v>30</v>
      </c>
      <c r="AI26" s="20">
        <f t="shared" si="27"/>
        <v>30</v>
      </c>
      <c r="AJ26" s="20">
        <f t="shared" si="28"/>
        <v>30</v>
      </c>
      <c r="AK26" s="20">
        <f t="shared" si="29"/>
        <v>30</v>
      </c>
      <c r="AL26" s="20">
        <f t="shared" si="30"/>
        <v>30</v>
      </c>
      <c r="AM26" s="20">
        <f t="shared" si="31"/>
        <v>30</v>
      </c>
      <c r="AN26" s="20">
        <f t="shared" si="32"/>
        <v>30</v>
      </c>
      <c r="AO26" s="20">
        <f t="shared" si="33"/>
        <v>30</v>
      </c>
      <c r="AP26" s="20">
        <f t="shared" si="34"/>
        <v>30</v>
      </c>
      <c r="AQ26" s="20">
        <f t="shared" si="35"/>
        <v>30</v>
      </c>
      <c r="AR26" s="20">
        <f t="shared" si="36"/>
        <v>30</v>
      </c>
      <c r="AS26" s="20">
        <f t="shared" si="37"/>
        <v>30</v>
      </c>
      <c r="AT26" s="20">
        <f t="shared" si="38"/>
        <v>30</v>
      </c>
      <c r="AU26" s="20">
        <f t="shared" si="39"/>
        <v>30</v>
      </c>
      <c r="AV26" s="20">
        <f t="shared" si="40"/>
        <v>30</v>
      </c>
      <c r="AW26" s="20">
        <f t="shared" si="41"/>
        <v>30</v>
      </c>
      <c r="AX26" s="20">
        <f t="shared" si="42"/>
        <v>30</v>
      </c>
      <c r="AY26" s="20">
        <f t="shared" si="43"/>
        <v>30</v>
      </c>
      <c r="AZ26" s="20">
        <f t="shared" si="44"/>
        <v>30</v>
      </c>
    </row>
    <row r="27" spans="1:52" x14ac:dyDescent="0.25">
      <c r="A27" s="1" t="s">
        <v>117</v>
      </c>
      <c r="B27" s="1" t="s">
        <v>6</v>
      </c>
      <c r="D27" t="s">
        <v>62</v>
      </c>
      <c r="E27" s="2" cm="1">
        <f t="array" aca="1" ref="E27" ca="1">INDEX(K27:AZ27,1,MATCH(TODAY(),$K$1:$AZ$1,1))*IFERROR(IF(F27="ročne",12,IF(F27="mesačne",1,12*_xlfn.TEXTJOIN("",TRUE,_xlfn.TEXTJOIN("",TRUE,IFERROR(MID(F27,ROW(INDIRECT("1:"&amp;LEN(F27))),1)*1,IF(MID(F27,ROW(INDIRECT("1:"&amp;LEN(F27))),1)=",",",","")))))),1)</f>
        <v>100</v>
      </c>
      <c r="F27" s="32" t="s">
        <v>70</v>
      </c>
      <c r="I27" s="6">
        <f ca="1">IF(F27="mesačne","",IFERROR(SUM(K27:INDEX(K27:AZ27,1,MATCH(TODAY(),$K$1:$AZ$1,1)))-J27,0))</f>
        <v>8.3333333333333339</v>
      </c>
      <c r="K27" s="22">
        <f>100/12</f>
        <v>8.3333333333333339</v>
      </c>
      <c r="L27" s="20">
        <f t="shared" si="45"/>
        <v>8.3333333333333339</v>
      </c>
      <c r="M27" s="20">
        <f t="shared" si="7"/>
        <v>8.3333333333333339</v>
      </c>
      <c r="N27" s="20">
        <f t="shared" si="8"/>
        <v>8.3333333333333339</v>
      </c>
      <c r="O27" s="20">
        <f t="shared" si="9"/>
        <v>8.3333333333333339</v>
      </c>
      <c r="P27" s="20">
        <f t="shared" si="10"/>
        <v>8.3333333333333339</v>
      </c>
      <c r="Q27" s="20">
        <f t="shared" si="11"/>
        <v>8.3333333333333339</v>
      </c>
      <c r="R27" s="20">
        <f t="shared" si="12"/>
        <v>8.3333333333333339</v>
      </c>
      <c r="S27" s="20">
        <f t="shared" si="3"/>
        <v>8.3333333333333339</v>
      </c>
      <c r="T27" s="20">
        <f t="shared" si="13"/>
        <v>8.3333333333333339</v>
      </c>
      <c r="U27" s="20">
        <f t="shared" si="4"/>
        <v>8.3333333333333339</v>
      </c>
      <c r="V27" s="20">
        <f t="shared" si="14"/>
        <v>8.3333333333333339</v>
      </c>
      <c r="W27" s="20">
        <f t="shared" si="15"/>
        <v>8.3333333333333339</v>
      </c>
      <c r="X27" s="20">
        <f t="shared" si="16"/>
        <v>8.3333333333333339</v>
      </c>
      <c r="Y27" s="20">
        <f t="shared" si="17"/>
        <v>8.3333333333333339</v>
      </c>
      <c r="Z27" s="20">
        <f t="shared" si="18"/>
        <v>8.3333333333333339</v>
      </c>
      <c r="AA27" s="20">
        <f t="shared" si="19"/>
        <v>8.3333333333333339</v>
      </c>
      <c r="AB27" s="20">
        <f t="shared" si="20"/>
        <v>8.3333333333333339</v>
      </c>
      <c r="AC27" s="20">
        <f t="shared" si="21"/>
        <v>8.3333333333333339</v>
      </c>
      <c r="AD27" s="20">
        <f t="shared" si="22"/>
        <v>8.3333333333333339</v>
      </c>
      <c r="AE27" s="20">
        <f t="shared" si="23"/>
        <v>8.3333333333333339</v>
      </c>
      <c r="AF27" s="20">
        <f t="shared" si="24"/>
        <v>8.3333333333333339</v>
      </c>
      <c r="AG27" s="20">
        <f t="shared" si="25"/>
        <v>8.3333333333333339</v>
      </c>
      <c r="AH27" s="20">
        <f t="shared" si="26"/>
        <v>8.3333333333333339</v>
      </c>
      <c r="AI27" s="20">
        <f t="shared" si="27"/>
        <v>8.3333333333333339</v>
      </c>
      <c r="AJ27" s="20">
        <f t="shared" si="28"/>
        <v>8.3333333333333339</v>
      </c>
      <c r="AK27" s="20">
        <f t="shared" si="29"/>
        <v>8.3333333333333339</v>
      </c>
      <c r="AL27" s="20">
        <f t="shared" si="30"/>
        <v>8.3333333333333339</v>
      </c>
      <c r="AM27" s="20">
        <f t="shared" si="31"/>
        <v>8.3333333333333339</v>
      </c>
      <c r="AN27" s="20">
        <f t="shared" si="32"/>
        <v>8.3333333333333339</v>
      </c>
      <c r="AO27" s="20">
        <f t="shared" si="33"/>
        <v>8.3333333333333339</v>
      </c>
      <c r="AP27" s="20">
        <f t="shared" si="34"/>
        <v>8.3333333333333339</v>
      </c>
      <c r="AQ27" s="20">
        <f t="shared" si="35"/>
        <v>8.3333333333333339</v>
      </c>
      <c r="AR27" s="20">
        <f t="shared" si="36"/>
        <v>8.3333333333333339</v>
      </c>
      <c r="AS27" s="20">
        <f t="shared" si="37"/>
        <v>8.3333333333333339</v>
      </c>
      <c r="AT27" s="20">
        <f t="shared" si="38"/>
        <v>8.3333333333333339</v>
      </c>
      <c r="AU27" s="20">
        <f t="shared" si="39"/>
        <v>8.3333333333333339</v>
      </c>
      <c r="AV27" s="20">
        <f t="shared" si="40"/>
        <v>8.3333333333333339</v>
      </c>
      <c r="AW27" s="20">
        <f t="shared" si="41"/>
        <v>8.3333333333333339</v>
      </c>
      <c r="AX27" s="20">
        <f t="shared" si="42"/>
        <v>8.3333333333333339</v>
      </c>
      <c r="AY27" s="20">
        <f t="shared" si="43"/>
        <v>8.3333333333333339</v>
      </c>
      <c r="AZ27" s="20">
        <f t="shared" si="44"/>
        <v>8.3333333333333339</v>
      </c>
    </row>
    <row r="28" spans="1:52" x14ac:dyDescent="0.25">
      <c r="A28" s="1" t="s">
        <v>117</v>
      </c>
      <c r="B28" s="1" t="s">
        <v>6</v>
      </c>
      <c r="D28" t="s">
        <v>81</v>
      </c>
      <c r="E28" s="2" cm="1">
        <f t="array" aca="1" ref="E28" ca="1">INDEX(K28:AZ28,1,MATCH(TODAY(),$K$1:$AZ$1,1))*IFERROR(IF(F28="ročne",12,IF(F28="mesačne",1,12*_xlfn.TEXTJOIN("",TRUE,_xlfn.TEXTJOIN("",TRUE,IFERROR(MID(F28,ROW(INDIRECT("1:"&amp;LEN(F28))),1)*1,IF(MID(F28,ROW(INDIRECT("1:"&amp;LEN(F28))),1)=",",",","")))))),1)</f>
        <v>50</v>
      </c>
      <c r="F28" s="32" t="s">
        <v>70</v>
      </c>
      <c r="I28" s="6">
        <f ca="1">IF(F28="mesačne","",IFERROR(SUM(K28:INDEX(K28:AZ28,1,MATCH(TODAY(),$K$1:$AZ$1,1)))-J28,0))</f>
        <v>4.166666666666667</v>
      </c>
      <c r="K28" s="22">
        <f>50/12</f>
        <v>4.166666666666667</v>
      </c>
      <c r="L28" s="20">
        <f t="shared" si="45"/>
        <v>4.166666666666667</v>
      </c>
      <c r="M28" s="20">
        <f t="shared" si="7"/>
        <v>4.166666666666667</v>
      </c>
      <c r="N28" s="20">
        <f t="shared" si="8"/>
        <v>4.166666666666667</v>
      </c>
      <c r="O28" s="20">
        <f t="shared" si="9"/>
        <v>4.166666666666667</v>
      </c>
      <c r="P28" s="20">
        <f t="shared" si="10"/>
        <v>4.166666666666667</v>
      </c>
      <c r="Q28" s="20">
        <f t="shared" si="11"/>
        <v>4.166666666666667</v>
      </c>
      <c r="R28" s="20">
        <f t="shared" si="12"/>
        <v>4.166666666666667</v>
      </c>
      <c r="S28" s="20">
        <f t="shared" si="3"/>
        <v>4.166666666666667</v>
      </c>
      <c r="T28" s="20">
        <f t="shared" si="13"/>
        <v>4.166666666666667</v>
      </c>
      <c r="U28" s="20">
        <f t="shared" si="4"/>
        <v>4.166666666666667</v>
      </c>
      <c r="V28" s="20">
        <f t="shared" si="14"/>
        <v>4.166666666666667</v>
      </c>
      <c r="W28" s="20">
        <f t="shared" si="15"/>
        <v>4.166666666666667</v>
      </c>
      <c r="X28" s="20">
        <f t="shared" si="16"/>
        <v>4.166666666666667</v>
      </c>
      <c r="Y28" s="20">
        <f t="shared" si="17"/>
        <v>4.166666666666667</v>
      </c>
      <c r="Z28" s="20">
        <f t="shared" si="18"/>
        <v>4.166666666666667</v>
      </c>
      <c r="AA28" s="20">
        <f t="shared" si="19"/>
        <v>4.166666666666667</v>
      </c>
      <c r="AB28" s="20">
        <f t="shared" si="20"/>
        <v>4.166666666666667</v>
      </c>
      <c r="AC28" s="20">
        <f t="shared" si="21"/>
        <v>4.166666666666667</v>
      </c>
      <c r="AD28" s="20">
        <f t="shared" si="22"/>
        <v>4.166666666666667</v>
      </c>
      <c r="AE28" s="20">
        <f t="shared" si="23"/>
        <v>4.166666666666667</v>
      </c>
      <c r="AF28" s="20">
        <f t="shared" si="24"/>
        <v>4.166666666666667</v>
      </c>
      <c r="AG28" s="20">
        <f t="shared" si="25"/>
        <v>4.166666666666667</v>
      </c>
      <c r="AH28" s="20">
        <f t="shared" si="26"/>
        <v>4.166666666666667</v>
      </c>
      <c r="AI28" s="20">
        <f t="shared" si="27"/>
        <v>4.166666666666667</v>
      </c>
      <c r="AJ28" s="20">
        <f t="shared" si="28"/>
        <v>4.166666666666667</v>
      </c>
      <c r="AK28" s="20">
        <f t="shared" si="29"/>
        <v>4.166666666666667</v>
      </c>
      <c r="AL28" s="20">
        <f t="shared" si="30"/>
        <v>4.166666666666667</v>
      </c>
      <c r="AM28" s="20">
        <f t="shared" si="31"/>
        <v>4.166666666666667</v>
      </c>
      <c r="AN28" s="20">
        <f t="shared" si="32"/>
        <v>4.166666666666667</v>
      </c>
      <c r="AO28" s="20">
        <f t="shared" si="33"/>
        <v>4.166666666666667</v>
      </c>
      <c r="AP28" s="20">
        <f t="shared" si="34"/>
        <v>4.166666666666667</v>
      </c>
      <c r="AQ28" s="20">
        <f t="shared" si="35"/>
        <v>4.166666666666667</v>
      </c>
      <c r="AR28" s="20">
        <f t="shared" si="36"/>
        <v>4.166666666666667</v>
      </c>
      <c r="AS28" s="20">
        <f t="shared" si="37"/>
        <v>4.166666666666667</v>
      </c>
      <c r="AT28" s="20">
        <f t="shared" si="38"/>
        <v>4.166666666666667</v>
      </c>
      <c r="AU28" s="20">
        <f t="shared" si="39"/>
        <v>4.166666666666667</v>
      </c>
      <c r="AV28" s="20">
        <f t="shared" si="40"/>
        <v>4.166666666666667</v>
      </c>
      <c r="AW28" s="20">
        <f t="shared" si="41"/>
        <v>4.166666666666667</v>
      </c>
      <c r="AX28" s="20">
        <f t="shared" si="42"/>
        <v>4.166666666666667</v>
      </c>
      <c r="AY28" s="20">
        <f t="shared" si="43"/>
        <v>4.166666666666667</v>
      </c>
      <c r="AZ28" s="20">
        <f t="shared" si="44"/>
        <v>4.166666666666667</v>
      </c>
    </row>
    <row r="29" spans="1:52" x14ac:dyDescent="0.25">
      <c r="A29" s="1" t="s">
        <v>111</v>
      </c>
      <c r="B29" s="1" t="s">
        <v>6</v>
      </c>
      <c r="D29" t="s">
        <v>124</v>
      </c>
      <c r="E29" s="2" cm="1">
        <f t="array" aca="1" ref="E29" ca="1">INDEX(K29:AZ29,1,MATCH(TODAY(),$K$1:$AZ$1,1))*IFERROR(IF(F29="ročne",12,IF(F29="mesačne",1,12*_xlfn.TEXTJOIN("",TRUE,_xlfn.TEXTJOIN("",TRUE,IFERROR(MID(F29,ROW(INDIRECT("1:"&amp;LEN(F29))),1)*1,IF(MID(F29,ROW(INDIRECT("1:"&amp;LEN(F29))),1)=",",",","")))))),1)</f>
        <v>100</v>
      </c>
      <c r="F29" s="32" t="s">
        <v>71</v>
      </c>
      <c r="I29" s="6" t="str">
        <f ca="1">IF(F29="mesačne","",IFERROR(SUM(K29:INDEX(K29:AZ29,1,MATCH(TODAY(),$K$1:$AZ$1,1)))-J29,0))</f>
        <v/>
      </c>
      <c r="K29" s="22">
        <v>100</v>
      </c>
      <c r="L29" s="20">
        <f t="shared" si="45"/>
        <v>100</v>
      </c>
      <c r="M29" s="20">
        <f t="shared" si="7"/>
        <v>100</v>
      </c>
      <c r="N29" s="20">
        <f t="shared" si="8"/>
        <v>100</v>
      </c>
      <c r="O29" s="20">
        <f t="shared" si="9"/>
        <v>100</v>
      </c>
      <c r="P29" s="20">
        <f t="shared" si="10"/>
        <v>100</v>
      </c>
      <c r="Q29" s="20">
        <f t="shared" si="11"/>
        <v>100</v>
      </c>
      <c r="R29" s="20">
        <f t="shared" si="12"/>
        <v>100</v>
      </c>
      <c r="S29" s="20">
        <f t="shared" si="3"/>
        <v>100</v>
      </c>
      <c r="T29" s="20">
        <f t="shared" si="13"/>
        <v>100</v>
      </c>
      <c r="U29" s="20">
        <f t="shared" si="4"/>
        <v>100</v>
      </c>
      <c r="V29" s="20">
        <f t="shared" si="14"/>
        <v>100</v>
      </c>
      <c r="W29" s="20">
        <f t="shared" si="15"/>
        <v>100</v>
      </c>
      <c r="X29" s="20">
        <f t="shared" si="16"/>
        <v>100</v>
      </c>
      <c r="Y29" s="20">
        <f t="shared" si="17"/>
        <v>100</v>
      </c>
      <c r="Z29" s="20">
        <f t="shared" si="18"/>
        <v>100</v>
      </c>
      <c r="AA29" s="20">
        <f t="shared" si="19"/>
        <v>100</v>
      </c>
      <c r="AB29" s="20">
        <f t="shared" si="20"/>
        <v>100</v>
      </c>
      <c r="AC29" s="20">
        <f t="shared" si="21"/>
        <v>100</v>
      </c>
      <c r="AD29" s="20">
        <f t="shared" si="22"/>
        <v>100</v>
      </c>
      <c r="AE29" s="20">
        <f t="shared" si="23"/>
        <v>100</v>
      </c>
      <c r="AF29" s="20">
        <f t="shared" si="24"/>
        <v>100</v>
      </c>
      <c r="AG29" s="20">
        <f t="shared" si="25"/>
        <v>100</v>
      </c>
      <c r="AH29" s="20">
        <f t="shared" si="26"/>
        <v>100</v>
      </c>
      <c r="AI29" s="20">
        <f t="shared" si="27"/>
        <v>100</v>
      </c>
      <c r="AJ29" s="20">
        <f t="shared" si="28"/>
        <v>100</v>
      </c>
      <c r="AK29" s="20">
        <f t="shared" si="29"/>
        <v>100</v>
      </c>
      <c r="AL29" s="20">
        <f t="shared" si="30"/>
        <v>100</v>
      </c>
      <c r="AM29" s="20">
        <f t="shared" si="31"/>
        <v>100</v>
      </c>
      <c r="AN29" s="20">
        <f t="shared" si="32"/>
        <v>100</v>
      </c>
      <c r="AO29" s="20">
        <f t="shared" si="33"/>
        <v>100</v>
      </c>
      <c r="AP29" s="20">
        <f t="shared" si="34"/>
        <v>100</v>
      </c>
      <c r="AQ29" s="20">
        <f t="shared" si="35"/>
        <v>100</v>
      </c>
      <c r="AR29" s="20">
        <f t="shared" si="36"/>
        <v>100</v>
      </c>
      <c r="AS29" s="20">
        <f t="shared" si="37"/>
        <v>100</v>
      </c>
      <c r="AT29" s="20">
        <f t="shared" si="38"/>
        <v>100</v>
      </c>
      <c r="AU29" s="20">
        <f t="shared" si="39"/>
        <v>100</v>
      </c>
      <c r="AV29" s="20">
        <f t="shared" si="40"/>
        <v>100</v>
      </c>
      <c r="AW29" s="20">
        <f t="shared" si="41"/>
        <v>100</v>
      </c>
      <c r="AX29" s="20">
        <f t="shared" si="42"/>
        <v>100</v>
      </c>
      <c r="AY29" s="20">
        <f t="shared" si="43"/>
        <v>100</v>
      </c>
      <c r="AZ29" s="20">
        <f t="shared" si="44"/>
        <v>100</v>
      </c>
    </row>
    <row r="30" spans="1:52" x14ac:dyDescent="0.25">
      <c r="A30" s="1" t="s">
        <v>111</v>
      </c>
      <c r="B30" s="1" t="s">
        <v>6</v>
      </c>
      <c r="D30" t="s">
        <v>37</v>
      </c>
      <c r="E30" s="2" cm="1">
        <f t="array" aca="1" ref="E30" ca="1">INDEX(K30:AZ30,1,MATCH(TODAY(),$K$1:$AZ$1,1))*IFERROR(IF(F30="ročne",12,IF(F30="mesačne",1,12*_xlfn.TEXTJOIN("",TRUE,_xlfn.TEXTJOIN("",TRUE,IFERROR(MID(F30,ROW(INDIRECT("1:"&amp;LEN(F30))),1)*1,IF(MID(F30,ROW(INDIRECT("1:"&amp;LEN(F30))),1)=",",",","")))))),1)</f>
        <v>40</v>
      </c>
      <c r="F30" s="32" t="s">
        <v>71</v>
      </c>
      <c r="I30" s="6" t="str">
        <f ca="1">IF(F30="mesačne","",IFERROR(SUM(K30:INDEX(K30:AZ30,1,MATCH(TODAY(),$K$1:$AZ$1,1)))-J30,0))</f>
        <v/>
      </c>
      <c r="K30" s="22">
        <v>40</v>
      </c>
      <c r="L30" s="20">
        <f t="shared" si="45"/>
        <v>40</v>
      </c>
      <c r="M30" s="20">
        <f t="shared" si="7"/>
        <v>40</v>
      </c>
      <c r="N30" s="20">
        <f t="shared" si="8"/>
        <v>40</v>
      </c>
      <c r="O30" s="20">
        <f t="shared" si="9"/>
        <v>40</v>
      </c>
      <c r="P30" s="20">
        <f t="shared" si="10"/>
        <v>40</v>
      </c>
      <c r="Q30" s="20">
        <f t="shared" si="11"/>
        <v>40</v>
      </c>
      <c r="R30" s="20">
        <f t="shared" si="12"/>
        <v>40</v>
      </c>
      <c r="S30" s="20">
        <f t="shared" si="3"/>
        <v>40</v>
      </c>
      <c r="T30" s="20">
        <f t="shared" si="13"/>
        <v>40</v>
      </c>
      <c r="U30" s="20">
        <f t="shared" si="4"/>
        <v>40</v>
      </c>
      <c r="V30" s="20">
        <f t="shared" si="14"/>
        <v>40</v>
      </c>
      <c r="W30" s="20">
        <f t="shared" si="15"/>
        <v>40</v>
      </c>
      <c r="X30" s="20">
        <f t="shared" si="16"/>
        <v>40</v>
      </c>
      <c r="Y30" s="20">
        <f t="shared" si="17"/>
        <v>40</v>
      </c>
      <c r="Z30" s="20">
        <f t="shared" si="18"/>
        <v>40</v>
      </c>
      <c r="AA30" s="20">
        <f t="shared" si="19"/>
        <v>40</v>
      </c>
      <c r="AB30" s="20">
        <f t="shared" si="20"/>
        <v>40</v>
      </c>
      <c r="AC30" s="20">
        <f t="shared" si="21"/>
        <v>40</v>
      </c>
      <c r="AD30" s="20">
        <f t="shared" si="22"/>
        <v>40</v>
      </c>
      <c r="AE30" s="20">
        <f t="shared" si="23"/>
        <v>40</v>
      </c>
      <c r="AF30" s="20">
        <f t="shared" si="24"/>
        <v>40</v>
      </c>
      <c r="AG30" s="20">
        <f t="shared" si="25"/>
        <v>40</v>
      </c>
      <c r="AH30" s="20">
        <f t="shared" si="26"/>
        <v>40</v>
      </c>
      <c r="AI30" s="20">
        <f t="shared" si="27"/>
        <v>40</v>
      </c>
      <c r="AJ30" s="20">
        <f t="shared" si="28"/>
        <v>40</v>
      </c>
      <c r="AK30" s="20">
        <f t="shared" si="29"/>
        <v>40</v>
      </c>
      <c r="AL30" s="20">
        <f t="shared" si="30"/>
        <v>40</v>
      </c>
      <c r="AM30" s="20">
        <f t="shared" si="31"/>
        <v>40</v>
      </c>
      <c r="AN30" s="20">
        <f t="shared" si="32"/>
        <v>40</v>
      </c>
      <c r="AO30" s="20">
        <f t="shared" si="33"/>
        <v>40</v>
      </c>
      <c r="AP30" s="20">
        <f t="shared" si="34"/>
        <v>40</v>
      </c>
      <c r="AQ30" s="20">
        <f t="shared" si="35"/>
        <v>40</v>
      </c>
      <c r="AR30" s="20">
        <f t="shared" si="36"/>
        <v>40</v>
      </c>
      <c r="AS30" s="20">
        <f t="shared" si="37"/>
        <v>40</v>
      </c>
      <c r="AT30" s="20">
        <f t="shared" si="38"/>
        <v>40</v>
      </c>
      <c r="AU30" s="20">
        <f t="shared" si="39"/>
        <v>40</v>
      </c>
      <c r="AV30" s="20">
        <f t="shared" si="40"/>
        <v>40</v>
      </c>
      <c r="AW30" s="20">
        <f t="shared" si="41"/>
        <v>40</v>
      </c>
      <c r="AX30" s="20">
        <f t="shared" si="42"/>
        <v>40</v>
      </c>
      <c r="AY30" s="20">
        <f t="shared" si="43"/>
        <v>40</v>
      </c>
      <c r="AZ30" s="20">
        <f t="shared" si="44"/>
        <v>40</v>
      </c>
    </row>
    <row r="31" spans="1:52" x14ac:dyDescent="0.25">
      <c r="A31" s="1" t="s">
        <v>117</v>
      </c>
      <c r="B31" s="1" t="s">
        <v>6</v>
      </c>
      <c r="D31" t="s">
        <v>38</v>
      </c>
      <c r="E31" s="2" cm="1">
        <f t="array" aca="1" ref="E31" ca="1">INDEX(K31:AZ31,1,MATCH(TODAY(),$K$1:$AZ$1,1))*IFERROR(IF(F31="ročne",12,IF(F31="mesačne",1,12*_xlfn.TEXTJOIN("",TRUE,_xlfn.TEXTJOIN("",TRUE,IFERROR(MID(F31,ROW(INDIRECT("1:"&amp;LEN(F31))),1)*1,IF(MID(F31,ROW(INDIRECT("1:"&amp;LEN(F31))),1)=",",",","")))))),1)</f>
        <v>200</v>
      </c>
      <c r="F31" s="32" t="s">
        <v>70</v>
      </c>
      <c r="I31" s="6">
        <f ca="1">IF(F31="mesačne","",IFERROR(SUM(K31:INDEX(K31:AZ31,1,MATCH(TODAY(),$K$1:$AZ$1,1)))-J31,0))</f>
        <v>16.666666666666668</v>
      </c>
      <c r="K31" s="22">
        <f>200/12</f>
        <v>16.666666666666668</v>
      </c>
      <c r="L31" s="20">
        <f t="shared" si="45"/>
        <v>16.666666666666668</v>
      </c>
      <c r="M31" s="20">
        <f t="shared" si="7"/>
        <v>16.666666666666668</v>
      </c>
      <c r="N31" s="20">
        <f t="shared" si="8"/>
        <v>16.666666666666668</v>
      </c>
      <c r="O31" s="20">
        <f t="shared" si="9"/>
        <v>16.666666666666668</v>
      </c>
      <c r="P31" s="20">
        <f t="shared" si="10"/>
        <v>16.666666666666668</v>
      </c>
      <c r="Q31" s="20">
        <f t="shared" si="11"/>
        <v>16.666666666666668</v>
      </c>
      <c r="R31" s="20">
        <f t="shared" si="12"/>
        <v>16.666666666666668</v>
      </c>
      <c r="S31" s="20">
        <f t="shared" si="3"/>
        <v>16.666666666666668</v>
      </c>
      <c r="T31" s="20">
        <f t="shared" si="13"/>
        <v>16.666666666666668</v>
      </c>
      <c r="U31" s="20">
        <f t="shared" si="4"/>
        <v>16.666666666666668</v>
      </c>
      <c r="V31" s="20">
        <f t="shared" si="14"/>
        <v>16.666666666666668</v>
      </c>
      <c r="W31" s="20">
        <f t="shared" si="15"/>
        <v>16.666666666666668</v>
      </c>
      <c r="X31" s="20">
        <f t="shared" si="16"/>
        <v>16.666666666666668</v>
      </c>
      <c r="Y31" s="20">
        <f t="shared" si="17"/>
        <v>16.666666666666668</v>
      </c>
      <c r="Z31" s="20">
        <f t="shared" si="18"/>
        <v>16.666666666666668</v>
      </c>
      <c r="AA31" s="20">
        <f t="shared" si="19"/>
        <v>16.666666666666668</v>
      </c>
      <c r="AB31" s="20">
        <f t="shared" si="20"/>
        <v>16.666666666666668</v>
      </c>
      <c r="AC31" s="20">
        <f t="shared" si="21"/>
        <v>16.666666666666668</v>
      </c>
      <c r="AD31" s="20">
        <f t="shared" si="22"/>
        <v>16.666666666666668</v>
      </c>
      <c r="AE31" s="20">
        <f t="shared" si="23"/>
        <v>16.666666666666668</v>
      </c>
      <c r="AF31" s="20">
        <f t="shared" si="24"/>
        <v>16.666666666666668</v>
      </c>
      <c r="AG31" s="20">
        <f t="shared" si="25"/>
        <v>16.666666666666668</v>
      </c>
      <c r="AH31" s="20">
        <f t="shared" si="26"/>
        <v>16.666666666666668</v>
      </c>
      <c r="AI31" s="20">
        <f t="shared" si="27"/>
        <v>16.666666666666668</v>
      </c>
      <c r="AJ31" s="20">
        <f t="shared" si="28"/>
        <v>16.666666666666668</v>
      </c>
      <c r="AK31" s="20">
        <f t="shared" si="29"/>
        <v>16.666666666666668</v>
      </c>
      <c r="AL31" s="20">
        <f t="shared" si="30"/>
        <v>16.666666666666668</v>
      </c>
      <c r="AM31" s="20">
        <f t="shared" si="31"/>
        <v>16.666666666666668</v>
      </c>
      <c r="AN31" s="20">
        <f t="shared" si="32"/>
        <v>16.666666666666668</v>
      </c>
      <c r="AO31" s="20">
        <f t="shared" si="33"/>
        <v>16.666666666666668</v>
      </c>
      <c r="AP31" s="20">
        <f t="shared" si="34"/>
        <v>16.666666666666668</v>
      </c>
      <c r="AQ31" s="20">
        <f t="shared" si="35"/>
        <v>16.666666666666668</v>
      </c>
      <c r="AR31" s="20">
        <f t="shared" si="36"/>
        <v>16.666666666666668</v>
      </c>
      <c r="AS31" s="20">
        <f t="shared" si="37"/>
        <v>16.666666666666668</v>
      </c>
      <c r="AT31" s="20">
        <f t="shared" si="38"/>
        <v>16.666666666666668</v>
      </c>
      <c r="AU31" s="20">
        <f t="shared" si="39"/>
        <v>16.666666666666668</v>
      </c>
      <c r="AV31" s="20">
        <f t="shared" si="40"/>
        <v>16.666666666666668</v>
      </c>
      <c r="AW31" s="20">
        <f t="shared" si="41"/>
        <v>16.666666666666668</v>
      </c>
      <c r="AX31" s="20">
        <f t="shared" si="42"/>
        <v>16.666666666666668</v>
      </c>
      <c r="AY31" s="20">
        <f t="shared" si="43"/>
        <v>16.666666666666668</v>
      </c>
      <c r="AZ31" s="20">
        <f t="shared" si="44"/>
        <v>16.666666666666668</v>
      </c>
    </row>
    <row r="32" spans="1:52" x14ac:dyDescent="0.25">
      <c r="A32" s="1" t="s">
        <v>113</v>
      </c>
      <c r="B32" s="1" t="s">
        <v>24</v>
      </c>
      <c r="D32" t="s">
        <v>16</v>
      </c>
      <c r="E32" s="2" cm="1">
        <f t="array" aca="1" ref="E32" ca="1">INDEX(K32:AZ32,1,MATCH(TODAY(),$K$1:$AZ$1,1))*IFERROR(IF(F32="ročne",12,IF(F32="mesačne",1,12*_xlfn.TEXTJOIN("",TRUE,_xlfn.TEXTJOIN("",TRUE,IFERROR(MID(F32,ROW(INDIRECT("1:"&amp;LEN(F32))),1)*1,IF(MID(F32,ROW(INDIRECT("1:"&amp;LEN(F32))),1)=",",",","")))))),1)</f>
        <v>200</v>
      </c>
      <c r="F32" s="32" t="s">
        <v>71</v>
      </c>
      <c r="I32" s="6" t="str">
        <f ca="1">IF(F32="mesačne","",IFERROR(SUM(K32:INDEX(K32:AZ32,1,MATCH(TODAY(),$K$1:$AZ$1,1)))-J32,0))</f>
        <v/>
      </c>
      <c r="K32" s="22">
        <v>200</v>
      </c>
      <c r="L32" s="20">
        <f t="shared" si="45"/>
        <v>200</v>
      </c>
      <c r="M32" s="20">
        <f t="shared" si="7"/>
        <v>200</v>
      </c>
      <c r="N32" s="20">
        <f t="shared" si="8"/>
        <v>200</v>
      </c>
      <c r="O32" s="20">
        <f t="shared" si="9"/>
        <v>200</v>
      </c>
      <c r="P32" s="20">
        <f t="shared" si="10"/>
        <v>200</v>
      </c>
      <c r="Q32" s="20">
        <f t="shared" si="11"/>
        <v>200</v>
      </c>
      <c r="R32" s="20">
        <f t="shared" si="12"/>
        <v>200</v>
      </c>
      <c r="S32" s="20">
        <f t="shared" si="3"/>
        <v>200</v>
      </c>
      <c r="T32" s="20">
        <f t="shared" si="13"/>
        <v>200</v>
      </c>
      <c r="U32" s="20">
        <f t="shared" si="4"/>
        <v>200</v>
      </c>
      <c r="V32" s="20">
        <f t="shared" si="14"/>
        <v>200</v>
      </c>
      <c r="W32" s="20">
        <f t="shared" si="15"/>
        <v>200</v>
      </c>
      <c r="X32" s="20">
        <f t="shared" si="16"/>
        <v>200</v>
      </c>
      <c r="Y32" s="20">
        <f t="shared" si="17"/>
        <v>200</v>
      </c>
      <c r="Z32" s="20">
        <f t="shared" si="18"/>
        <v>200</v>
      </c>
      <c r="AA32" s="20">
        <f t="shared" si="19"/>
        <v>200</v>
      </c>
      <c r="AB32" s="20">
        <f t="shared" si="20"/>
        <v>200</v>
      </c>
      <c r="AC32" s="20">
        <f t="shared" si="21"/>
        <v>200</v>
      </c>
      <c r="AD32" s="20">
        <f t="shared" si="22"/>
        <v>200</v>
      </c>
      <c r="AE32" s="20">
        <f t="shared" si="23"/>
        <v>200</v>
      </c>
      <c r="AF32" s="20">
        <f t="shared" si="24"/>
        <v>200</v>
      </c>
      <c r="AG32" s="20">
        <f t="shared" si="25"/>
        <v>200</v>
      </c>
      <c r="AH32" s="20">
        <f t="shared" si="26"/>
        <v>200</v>
      </c>
      <c r="AI32" s="20">
        <f t="shared" si="27"/>
        <v>200</v>
      </c>
      <c r="AJ32" s="20">
        <f t="shared" si="28"/>
        <v>200</v>
      </c>
      <c r="AK32" s="20">
        <f t="shared" si="29"/>
        <v>200</v>
      </c>
      <c r="AL32" s="20">
        <f t="shared" si="30"/>
        <v>200</v>
      </c>
      <c r="AM32" s="20">
        <f t="shared" si="31"/>
        <v>200</v>
      </c>
      <c r="AN32" s="20">
        <f t="shared" si="32"/>
        <v>200</v>
      </c>
      <c r="AO32" s="20">
        <f t="shared" si="33"/>
        <v>200</v>
      </c>
      <c r="AP32" s="20">
        <f t="shared" si="34"/>
        <v>200</v>
      </c>
      <c r="AQ32" s="20">
        <f t="shared" si="35"/>
        <v>200</v>
      </c>
      <c r="AR32" s="20">
        <f t="shared" si="36"/>
        <v>200</v>
      </c>
      <c r="AS32" s="20">
        <f t="shared" si="37"/>
        <v>200</v>
      </c>
      <c r="AT32" s="20">
        <f t="shared" si="38"/>
        <v>200</v>
      </c>
      <c r="AU32" s="20">
        <f t="shared" si="39"/>
        <v>200</v>
      </c>
      <c r="AV32" s="20">
        <f t="shared" si="40"/>
        <v>200</v>
      </c>
      <c r="AW32" s="20">
        <f t="shared" si="41"/>
        <v>200</v>
      </c>
      <c r="AX32" s="20">
        <f t="shared" si="42"/>
        <v>200</v>
      </c>
      <c r="AY32" s="20">
        <f t="shared" si="43"/>
        <v>200</v>
      </c>
      <c r="AZ32" s="20">
        <f t="shared" si="44"/>
        <v>200</v>
      </c>
    </row>
    <row r="33" spans="1:52" x14ac:dyDescent="0.25">
      <c r="A33" s="1" t="s">
        <v>111</v>
      </c>
      <c r="B33" s="1" t="s">
        <v>24</v>
      </c>
      <c r="C33" s="1" t="s">
        <v>10</v>
      </c>
      <c r="D33" t="s">
        <v>11</v>
      </c>
      <c r="E33" s="2" cm="1">
        <f t="array" aca="1" ref="E33" ca="1">INDEX(K33:AZ33,1,MATCH(TODAY(),$K$1:$AZ$1,1))*IFERROR(IF(F33="ročne",12,IF(F33="mesačne",1,12*_xlfn.TEXTJOIN("",TRUE,_xlfn.TEXTJOIN("",TRUE,IFERROR(MID(F33,ROW(INDIRECT("1:"&amp;LEN(F33))),1)*1,IF(MID(F33,ROW(INDIRECT("1:"&amp;LEN(F33))),1)=",",",","")))))),1)</f>
        <v>8</v>
      </c>
      <c r="F33" s="32" t="s">
        <v>71</v>
      </c>
      <c r="I33" s="6" t="str">
        <f ca="1">IF(F33="mesačne","",IFERROR(SUM(K33:INDEX(K33:AZ33,1,MATCH(TODAY(),$K$1:$AZ$1,1)))-J33,0))</f>
        <v/>
      </c>
      <c r="K33" s="22">
        <v>8</v>
      </c>
      <c r="L33" s="20">
        <f t="shared" si="45"/>
        <v>8</v>
      </c>
      <c r="M33" s="20">
        <f t="shared" si="7"/>
        <v>8</v>
      </c>
      <c r="N33" s="20">
        <f t="shared" si="8"/>
        <v>8</v>
      </c>
      <c r="O33" s="20">
        <f t="shared" si="9"/>
        <v>8</v>
      </c>
      <c r="P33" s="20">
        <f t="shared" si="10"/>
        <v>8</v>
      </c>
      <c r="Q33" s="20">
        <f t="shared" si="11"/>
        <v>8</v>
      </c>
      <c r="R33" s="20">
        <f t="shared" si="12"/>
        <v>8</v>
      </c>
      <c r="S33" s="20">
        <f t="shared" si="3"/>
        <v>8</v>
      </c>
      <c r="T33" s="20">
        <f t="shared" si="13"/>
        <v>8</v>
      </c>
      <c r="U33" s="20">
        <f t="shared" si="4"/>
        <v>8</v>
      </c>
      <c r="V33" s="20">
        <f t="shared" si="14"/>
        <v>8</v>
      </c>
      <c r="W33" s="20">
        <f t="shared" si="15"/>
        <v>8</v>
      </c>
      <c r="X33" s="20">
        <f t="shared" si="16"/>
        <v>8</v>
      </c>
      <c r="Y33" s="20">
        <f t="shared" si="17"/>
        <v>8</v>
      </c>
      <c r="Z33" s="20">
        <f t="shared" si="18"/>
        <v>8</v>
      </c>
      <c r="AA33" s="20">
        <f t="shared" si="19"/>
        <v>8</v>
      </c>
      <c r="AB33" s="20">
        <f t="shared" si="20"/>
        <v>8</v>
      </c>
      <c r="AC33" s="20">
        <f t="shared" si="21"/>
        <v>8</v>
      </c>
      <c r="AD33" s="20">
        <f t="shared" si="22"/>
        <v>8</v>
      </c>
      <c r="AE33" s="20">
        <f t="shared" si="23"/>
        <v>8</v>
      </c>
      <c r="AF33" s="20">
        <f t="shared" si="24"/>
        <v>8</v>
      </c>
      <c r="AG33" s="20">
        <f t="shared" si="25"/>
        <v>8</v>
      </c>
      <c r="AH33" s="20">
        <f t="shared" si="26"/>
        <v>8</v>
      </c>
      <c r="AI33" s="20">
        <f t="shared" si="27"/>
        <v>8</v>
      </c>
      <c r="AJ33" s="20">
        <f t="shared" si="28"/>
        <v>8</v>
      </c>
      <c r="AK33" s="20">
        <f t="shared" si="29"/>
        <v>8</v>
      </c>
      <c r="AL33" s="20">
        <f t="shared" si="30"/>
        <v>8</v>
      </c>
      <c r="AM33" s="20">
        <f t="shared" si="31"/>
        <v>8</v>
      </c>
      <c r="AN33" s="20">
        <f t="shared" si="32"/>
        <v>8</v>
      </c>
      <c r="AO33" s="20">
        <f t="shared" si="33"/>
        <v>8</v>
      </c>
      <c r="AP33" s="20">
        <f t="shared" si="34"/>
        <v>8</v>
      </c>
      <c r="AQ33" s="20">
        <f t="shared" si="35"/>
        <v>8</v>
      </c>
      <c r="AR33" s="20">
        <f t="shared" si="36"/>
        <v>8</v>
      </c>
      <c r="AS33" s="20">
        <f t="shared" si="37"/>
        <v>8</v>
      </c>
      <c r="AT33" s="20">
        <f t="shared" si="38"/>
        <v>8</v>
      </c>
      <c r="AU33" s="20">
        <f t="shared" si="39"/>
        <v>8</v>
      </c>
      <c r="AV33" s="20">
        <f t="shared" si="40"/>
        <v>8</v>
      </c>
      <c r="AW33" s="20">
        <f t="shared" si="41"/>
        <v>8</v>
      </c>
      <c r="AX33" s="20">
        <f t="shared" si="42"/>
        <v>8</v>
      </c>
      <c r="AY33" s="20">
        <f t="shared" si="43"/>
        <v>8</v>
      </c>
      <c r="AZ33" s="20">
        <f t="shared" si="44"/>
        <v>8</v>
      </c>
    </row>
    <row r="34" spans="1:52" x14ac:dyDescent="0.25">
      <c r="A34" s="1" t="s">
        <v>111</v>
      </c>
      <c r="B34" s="1" t="s">
        <v>24</v>
      </c>
      <c r="D34" t="s">
        <v>14</v>
      </c>
      <c r="E34" s="2" cm="1">
        <f t="array" aca="1" ref="E34" ca="1">INDEX(K34:AZ34,1,MATCH(TODAY(),$K$1:$AZ$1,1))*IFERROR(IF(F34="ročne",12,IF(F34="mesačne",1,12*_xlfn.TEXTJOIN("",TRUE,_xlfn.TEXTJOIN("",TRUE,IFERROR(MID(F34,ROW(INDIRECT("1:"&amp;LEN(F34))),1)*1,IF(MID(F34,ROW(INDIRECT("1:"&amp;LEN(F34))),1)=",",",","")))))),1)</f>
        <v>17</v>
      </c>
      <c r="F34" s="32" t="s">
        <v>71</v>
      </c>
      <c r="I34" s="6" t="str">
        <f ca="1">IF(F34="mesačne","",IFERROR(SUM(K34:INDEX(K34:AZ34,1,MATCH(TODAY(),$K$1:$AZ$1,1)))-J34,0))</f>
        <v/>
      </c>
      <c r="K34" s="22">
        <v>17</v>
      </c>
      <c r="L34" s="20">
        <f t="shared" si="45"/>
        <v>17</v>
      </c>
      <c r="M34" s="20">
        <f t="shared" si="7"/>
        <v>17</v>
      </c>
      <c r="N34" s="20">
        <f t="shared" si="8"/>
        <v>17</v>
      </c>
      <c r="O34" s="20">
        <f t="shared" si="9"/>
        <v>17</v>
      </c>
      <c r="P34" s="20">
        <f t="shared" si="10"/>
        <v>17</v>
      </c>
      <c r="Q34" s="20">
        <f t="shared" si="11"/>
        <v>17</v>
      </c>
      <c r="R34" s="20">
        <f t="shared" si="12"/>
        <v>17</v>
      </c>
      <c r="S34" s="20">
        <f t="shared" si="3"/>
        <v>17</v>
      </c>
      <c r="T34" s="20">
        <f t="shared" si="13"/>
        <v>17</v>
      </c>
      <c r="U34" s="20">
        <f t="shared" si="4"/>
        <v>17</v>
      </c>
      <c r="V34" s="20">
        <f t="shared" si="14"/>
        <v>17</v>
      </c>
      <c r="W34" s="20">
        <f t="shared" si="15"/>
        <v>17</v>
      </c>
      <c r="X34" s="20">
        <f t="shared" si="16"/>
        <v>17</v>
      </c>
      <c r="Y34" s="20">
        <f t="shared" si="17"/>
        <v>17</v>
      </c>
      <c r="Z34" s="20">
        <f t="shared" si="18"/>
        <v>17</v>
      </c>
      <c r="AA34" s="20">
        <f t="shared" si="19"/>
        <v>17</v>
      </c>
      <c r="AB34" s="20">
        <f t="shared" si="20"/>
        <v>17</v>
      </c>
      <c r="AC34" s="20">
        <f t="shared" si="21"/>
        <v>17</v>
      </c>
      <c r="AD34" s="20">
        <f t="shared" si="22"/>
        <v>17</v>
      </c>
      <c r="AE34" s="20">
        <f t="shared" si="23"/>
        <v>17</v>
      </c>
      <c r="AF34" s="20">
        <f t="shared" si="24"/>
        <v>17</v>
      </c>
      <c r="AG34" s="20">
        <f t="shared" si="25"/>
        <v>17</v>
      </c>
      <c r="AH34" s="20">
        <f t="shared" si="26"/>
        <v>17</v>
      </c>
      <c r="AI34" s="20">
        <f t="shared" si="27"/>
        <v>17</v>
      </c>
      <c r="AJ34" s="20">
        <f t="shared" si="28"/>
        <v>17</v>
      </c>
      <c r="AK34" s="20">
        <f t="shared" si="29"/>
        <v>17</v>
      </c>
      <c r="AL34" s="20">
        <f t="shared" si="30"/>
        <v>17</v>
      </c>
      <c r="AM34" s="20">
        <f t="shared" si="31"/>
        <v>17</v>
      </c>
      <c r="AN34" s="20">
        <f t="shared" si="32"/>
        <v>17</v>
      </c>
      <c r="AO34" s="20">
        <f t="shared" si="33"/>
        <v>17</v>
      </c>
      <c r="AP34" s="20">
        <f t="shared" si="34"/>
        <v>17</v>
      </c>
      <c r="AQ34" s="20">
        <f t="shared" si="35"/>
        <v>17</v>
      </c>
      <c r="AR34" s="20">
        <f t="shared" si="36"/>
        <v>17</v>
      </c>
      <c r="AS34" s="20">
        <f t="shared" si="37"/>
        <v>17</v>
      </c>
      <c r="AT34" s="20">
        <f t="shared" si="38"/>
        <v>17</v>
      </c>
      <c r="AU34" s="20">
        <f t="shared" si="39"/>
        <v>17</v>
      </c>
      <c r="AV34" s="20">
        <f t="shared" si="40"/>
        <v>17</v>
      </c>
      <c r="AW34" s="20">
        <f t="shared" si="41"/>
        <v>17</v>
      </c>
      <c r="AX34" s="20">
        <f t="shared" si="42"/>
        <v>17</v>
      </c>
      <c r="AY34" s="20">
        <f t="shared" si="43"/>
        <v>17</v>
      </c>
      <c r="AZ34" s="20">
        <f t="shared" si="44"/>
        <v>17</v>
      </c>
    </row>
    <row r="35" spans="1:52" x14ac:dyDescent="0.25">
      <c r="A35" s="1" t="s">
        <v>111</v>
      </c>
      <c r="B35" s="1" t="s">
        <v>24</v>
      </c>
      <c r="D35" t="s">
        <v>13</v>
      </c>
      <c r="E35" s="2" cm="1">
        <f t="array" aca="1" ref="E35" ca="1">INDEX(K35:AZ35,1,MATCH(TODAY(),$K$1:$AZ$1,1))*IFERROR(IF(F35="ročne",12,IF(F35="mesačne",1,12*_xlfn.TEXTJOIN("",TRUE,_xlfn.TEXTJOIN("",TRUE,IFERROR(MID(F35,ROW(INDIRECT("1:"&amp;LEN(F35))),1)*1,IF(MID(F35,ROW(INDIRECT("1:"&amp;LEN(F35))),1)=",",",","")))))),1)</f>
        <v>7</v>
      </c>
      <c r="F35" s="32" t="s">
        <v>71</v>
      </c>
      <c r="I35" s="6" t="str">
        <f ca="1">IF(F35="mesačne","",IFERROR(SUM(K35:INDEX(K35:AZ35,1,MATCH(TODAY(),$K$1:$AZ$1,1)))-J35,0))</f>
        <v/>
      </c>
      <c r="K35" s="22">
        <v>7</v>
      </c>
      <c r="L35" s="20">
        <f t="shared" si="45"/>
        <v>7</v>
      </c>
      <c r="M35" s="20">
        <f t="shared" si="7"/>
        <v>7</v>
      </c>
      <c r="N35" s="20">
        <f t="shared" si="8"/>
        <v>7</v>
      </c>
      <c r="O35" s="20">
        <f t="shared" si="9"/>
        <v>7</v>
      </c>
      <c r="P35" s="20">
        <f t="shared" si="10"/>
        <v>7</v>
      </c>
      <c r="Q35" s="20">
        <f t="shared" si="11"/>
        <v>7</v>
      </c>
      <c r="R35" s="20">
        <f t="shared" si="12"/>
        <v>7</v>
      </c>
      <c r="S35" s="20">
        <f t="shared" si="3"/>
        <v>7</v>
      </c>
      <c r="T35" s="20">
        <f t="shared" si="13"/>
        <v>7</v>
      </c>
      <c r="U35" s="20">
        <f t="shared" si="4"/>
        <v>7</v>
      </c>
      <c r="V35" s="20">
        <f t="shared" si="14"/>
        <v>7</v>
      </c>
      <c r="W35" s="20">
        <f t="shared" si="15"/>
        <v>7</v>
      </c>
      <c r="X35" s="20">
        <f t="shared" si="16"/>
        <v>7</v>
      </c>
      <c r="Y35" s="20">
        <f t="shared" si="17"/>
        <v>7</v>
      </c>
      <c r="Z35" s="20">
        <f t="shared" si="18"/>
        <v>7</v>
      </c>
      <c r="AA35" s="20">
        <f t="shared" si="19"/>
        <v>7</v>
      </c>
      <c r="AB35" s="20">
        <f t="shared" si="20"/>
        <v>7</v>
      </c>
      <c r="AC35" s="20">
        <f t="shared" si="21"/>
        <v>7</v>
      </c>
      <c r="AD35" s="20">
        <f t="shared" si="22"/>
        <v>7</v>
      </c>
      <c r="AE35" s="20">
        <f t="shared" si="23"/>
        <v>7</v>
      </c>
      <c r="AF35" s="20">
        <f t="shared" si="24"/>
        <v>7</v>
      </c>
      <c r="AG35" s="20">
        <f t="shared" si="25"/>
        <v>7</v>
      </c>
      <c r="AH35" s="20">
        <f t="shared" si="26"/>
        <v>7</v>
      </c>
      <c r="AI35" s="20">
        <f t="shared" si="27"/>
        <v>7</v>
      </c>
      <c r="AJ35" s="20">
        <f t="shared" si="28"/>
        <v>7</v>
      </c>
      <c r="AK35" s="20">
        <f t="shared" si="29"/>
        <v>7</v>
      </c>
      <c r="AL35" s="20">
        <f t="shared" si="30"/>
        <v>7</v>
      </c>
      <c r="AM35" s="20">
        <f t="shared" si="31"/>
        <v>7</v>
      </c>
      <c r="AN35" s="20">
        <f t="shared" si="32"/>
        <v>7</v>
      </c>
      <c r="AO35" s="20">
        <f t="shared" si="33"/>
        <v>7</v>
      </c>
      <c r="AP35" s="20">
        <f t="shared" si="34"/>
        <v>7</v>
      </c>
      <c r="AQ35" s="20">
        <f t="shared" si="35"/>
        <v>7</v>
      </c>
      <c r="AR35" s="20">
        <f t="shared" si="36"/>
        <v>7</v>
      </c>
      <c r="AS35" s="20">
        <f t="shared" si="37"/>
        <v>7</v>
      </c>
      <c r="AT35" s="20">
        <f t="shared" si="38"/>
        <v>7</v>
      </c>
      <c r="AU35" s="20">
        <f t="shared" si="39"/>
        <v>7</v>
      </c>
      <c r="AV35" s="20">
        <f t="shared" si="40"/>
        <v>7</v>
      </c>
      <c r="AW35" s="20">
        <f t="shared" si="41"/>
        <v>7</v>
      </c>
      <c r="AX35" s="20">
        <f t="shared" si="42"/>
        <v>7</v>
      </c>
      <c r="AY35" s="20">
        <f t="shared" si="43"/>
        <v>7</v>
      </c>
      <c r="AZ35" s="20">
        <f t="shared" si="44"/>
        <v>7</v>
      </c>
    </row>
    <row r="36" spans="1:52" x14ac:dyDescent="0.25">
      <c r="A36" s="1" t="s">
        <v>117</v>
      </c>
      <c r="B36" s="1" t="s">
        <v>24</v>
      </c>
      <c r="D36" t="s">
        <v>12</v>
      </c>
      <c r="E36" s="2" cm="1">
        <f t="array" aca="1" ref="E36" ca="1">INDEX(K36:AZ36,1,MATCH(TODAY(),$K$1:$AZ$1,1))*IFERROR(IF(F36="ročne",12,IF(F36="mesačne",1,12*_xlfn.TEXTJOIN("",TRUE,_xlfn.TEXTJOIN("",TRUE,IFERROR(MID(F36,ROW(INDIRECT("1:"&amp;LEN(F36))),1)*1,IF(MID(F36,ROW(INDIRECT("1:"&amp;LEN(F36))),1)=",",",","")))))),1)</f>
        <v>90</v>
      </c>
      <c r="F36" s="32" t="s">
        <v>70</v>
      </c>
      <c r="G36" t="s">
        <v>122</v>
      </c>
      <c r="I36" s="6">
        <f ca="1">IF(F36="mesačne","",IFERROR(SUM(K36:INDEX(K36:AZ36,1,MATCH(TODAY(),$K$1:$AZ$1,1)))-J36,0))</f>
        <v>7.5</v>
      </c>
      <c r="K36" s="22">
        <f>90/12</f>
        <v>7.5</v>
      </c>
      <c r="L36" s="20">
        <f t="shared" si="45"/>
        <v>7.5</v>
      </c>
      <c r="M36" s="20">
        <f t="shared" si="7"/>
        <v>7.5</v>
      </c>
      <c r="N36" s="20">
        <f t="shared" si="8"/>
        <v>7.5</v>
      </c>
      <c r="O36" s="20">
        <f t="shared" si="9"/>
        <v>7.5</v>
      </c>
      <c r="P36" s="20">
        <f t="shared" si="10"/>
        <v>7.5</v>
      </c>
      <c r="Q36" s="20">
        <f t="shared" si="11"/>
        <v>7.5</v>
      </c>
      <c r="R36" s="20">
        <f t="shared" si="12"/>
        <v>7.5</v>
      </c>
      <c r="S36" s="20">
        <f t="shared" si="3"/>
        <v>7.5</v>
      </c>
      <c r="T36" s="20">
        <f t="shared" si="13"/>
        <v>7.5</v>
      </c>
      <c r="U36" s="20">
        <f t="shared" si="4"/>
        <v>7.5</v>
      </c>
      <c r="V36" s="20">
        <f t="shared" si="14"/>
        <v>7.5</v>
      </c>
      <c r="W36" s="20">
        <f t="shared" si="15"/>
        <v>7.5</v>
      </c>
      <c r="X36" s="20">
        <f t="shared" si="16"/>
        <v>7.5</v>
      </c>
      <c r="Y36" s="20">
        <f t="shared" si="17"/>
        <v>7.5</v>
      </c>
      <c r="Z36" s="20">
        <f t="shared" si="18"/>
        <v>7.5</v>
      </c>
      <c r="AA36" s="20">
        <f t="shared" si="19"/>
        <v>7.5</v>
      </c>
      <c r="AB36" s="20">
        <f t="shared" si="20"/>
        <v>7.5</v>
      </c>
      <c r="AC36" s="20">
        <f t="shared" si="21"/>
        <v>7.5</v>
      </c>
      <c r="AD36" s="20">
        <f t="shared" si="22"/>
        <v>7.5</v>
      </c>
      <c r="AE36" s="20">
        <f t="shared" si="23"/>
        <v>7.5</v>
      </c>
      <c r="AF36" s="20">
        <f t="shared" si="24"/>
        <v>7.5</v>
      </c>
      <c r="AG36" s="20">
        <f t="shared" si="25"/>
        <v>7.5</v>
      </c>
      <c r="AH36" s="20">
        <f t="shared" si="26"/>
        <v>7.5</v>
      </c>
      <c r="AI36" s="20">
        <f t="shared" si="27"/>
        <v>7.5</v>
      </c>
      <c r="AJ36" s="20">
        <f t="shared" si="28"/>
        <v>7.5</v>
      </c>
      <c r="AK36" s="20">
        <f t="shared" si="29"/>
        <v>7.5</v>
      </c>
      <c r="AL36" s="20">
        <f t="shared" si="30"/>
        <v>7.5</v>
      </c>
      <c r="AM36" s="20">
        <f t="shared" si="31"/>
        <v>7.5</v>
      </c>
      <c r="AN36" s="20">
        <f t="shared" si="32"/>
        <v>7.5</v>
      </c>
      <c r="AO36" s="20">
        <f t="shared" si="33"/>
        <v>7.5</v>
      </c>
      <c r="AP36" s="20">
        <f t="shared" si="34"/>
        <v>7.5</v>
      </c>
      <c r="AQ36" s="20">
        <f t="shared" si="35"/>
        <v>7.5</v>
      </c>
      <c r="AR36" s="20">
        <f t="shared" si="36"/>
        <v>7.5</v>
      </c>
      <c r="AS36" s="20">
        <f t="shared" si="37"/>
        <v>7.5</v>
      </c>
      <c r="AT36" s="20">
        <f t="shared" si="38"/>
        <v>7.5</v>
      </c>
      <c r="AU36" s="20">
        <f t="shared" si="39"/>
        <v>7.5</v>
      </c>
      <c r="AV36" s="20">
        <f t="shared" si="40"/>
        <v>7.5</v>
      </c>
      <c r="AW36" s="20">
        <f t="shared" si="41"/>
        <v>7.5</v>
      </c>
      <c r="AX36" s="20">
        <f t="shared" si="42"/>
        <v>7.5</v>
      </c>
      <c r="AY36" s="20">
        <f t="shared" si="43"/>
        <v>7.5</v>
      </c>
      <c r="AZ36" s="20">
        <f t="shared" si="44"/>
        <v>7.5</v>
      </c>
    </row>
    <row r="37" spans="1:52" x14ac:dyDescent="0.25">
      <c r="A37" s="1" t="s">
        <v>111</v>
      </c>
      <c r="B37" s="1" t="s">
        <v>24</v>
      </c>
      <c r="D37" t="s">
        <v>39</v>
      </c>
      <c r="E37" s="2" cm="1">
        <f t="array" aca="1" ref="E37" ca="1">INDEX(K37:AZ37,1,MATCH(TODAY(),$K$1:$AZ$1,1))*IFERROR(IF(F37="ročne",12,IF(F37="mesačne",1,12*_xlfn.TEXTJOIN("",TRUE,_xlfn.TEXTJOIN("",TRUE,IFERROR(MID(F37,ROW(INDIRECT("1:"&amp;LEN(F37))),1)*1,IF(MID(F37,ROW(INDIRECT("1:"&amp;LEN(F37))),1)=",",",","")))))),1)</f>
        <v>10</v>
      </c>
      <c r="F37" s="32" t="s">
        <v>71</v>
      </c>
      <c r="I37" s="6" t="str">
        <f ca="1">IF(F37="mesačne","",IFERROR(SUM(K37:INDEX(K37:AZ37,1,MATCH(TODAY(),$K$1:$AZ$1,1)))-J37,0))</f>
        <v/>
      </c>
      <c r="K37" s="22">
        <v>10</v>
      </c>
      <c r="L37" s="20">
        <f t="shared" si="45"/>
        <v>10</v>
      </c>
      <c r="M37" s="20">
        <f t="shared" si="7"/>
        <v>10</v>
      </c>
      <c r="N37" s="20">
        <f t="shared" si="8"/>
        <v>10</v>
      </c>
      <c r="O37" s="20">
        <f t="shared" si="9"/>
        <v>10</v>
      </c>
      <c r="P37" s="20">
        <f t="shared" si="10"/>
        <v>10</v>
      </c>
      <c r="Q37" s="20">
        <f t="shared" si="11"/>
        <v>10</v>
      </c>
      <c r="R37" s="20">
        <f t="shared" si="12"/>
        <v>10</v>
      </c>
      <c r="S37" s="20">
        <f t="shared" si="3"/>
        <v>10</v>
      </c>
      <c r="T37" s="20">
        <f t="shared" si="13"/>
        <v>10</v>
      </c>
      <c r="U37" s="20">
        <f t="shared" si="4"/>
        <v>10</v>
      </c>
      <c r="V37" s="20">
        <f t="shared" si="14"/>
        <v>10</v>
      </c>
      <c r="W37" s="20">
        <f t="shared" si="15"/>
        <v>10</v>
      </c>
      <c r="X37" s="20">
        <f t="shared" si="16"/>
        <v>10</v>
      </c>
      <c r="Y37" s="20">
        <f t="shared" si="17"/>
        <v>10</v>
      </c>
      <c r="Z37" s="20">
        <f t="shared" si="18"/>
        <v>10</v>
      </c>
      <c r="AA37" s="20">
        <f t="shared" si="19"/>
        <v>10</v>
      </c>
      <c r="AB37" s="20">
        <f t="shared" si="20"/>
        <v>10</v>
      </c>
      <c r="AC37" s="20">
        <f t="shared" si="21"/>
        <v>10</v>
      </c>
      <c r="AD37" s="20">
        <f t="shared" si="22"/>
        <v>10</v>
      </c>
      <c r="AE37" s="20">
        <f t="shared" si="23"/>
        <v>10</v>
      </c>
      <c r="AF37" s="20">
        <f t="shared" si="24"/>
        <v>10</v>
      </c>
      <c r="AG37" s="20">
        <f t="shared" si="25"/>
        <v>10</v>
      </c>
      <c r="AH37" s="20">
        <f t="shared" si="26"/>
        <v>10</v>
      </c>
      <c r="AI37" s="20">
        <f t="shared" si="27"/>
        <v>10</v>
      </c>
      <c r="AJ37" s="20">
        <f t="shared" si="28"/>
        <v>10</v>
      </c>
      <c r="AK37" s="20">
        <f t="shared" si="29"/>
        <v>10</v>
      </c>
      <c r="AL37" s="20">
        <f t="shared" si="30"/>
        <v>10</v>
      </c>
      <c r="AM37" s="20">
        <f t="shared" si="31"/>
        <v>10</v>
      </c>
      <c r="AN37" s="20">
        <f t="shared" si="32"/>
        <v>10</v>
      </c>
      <c r="AO37" s="20">
        <f t="shared" si="33"/>
        <v>10</v>
      </c>
      <c r="AP37" s="20">
        <f t="shared" si="34"/>
        <v>10</v>
      </c>
      <c r="AQ37" s="20">
        <f t="shared" si="35"/>
        <v>10</v>
      </c>
      <c r="AR37" s="20">
        <f t="shared" si="36"/>
        <v>10</v>
      </c>
      <c r="AS37" s="20">
        <f t="shared" si="37"/>
        <v>10</v>
      </c>
      <c r="AT37" s="20">
        <f t="shared" si="38"/>
        <v>10</v>
      </c>
      <c r="AU37" s="20">
        <f t="shared" si="39"/>
        <v>10</v>
      </c>
      <c r="AV37" s="20">
        <f t="shared" si="40"/>
        <v>10</v>
      </c>
      <c r="AW37" s="20">
        <f t="shared" si="41"/>
        <v>10</v>
      </c>
      <c r="AX37" s="20">
        <f t="shared" si="42"/>
        <v>10</v>
      </c>
      <c r="AY37" s="20">
        <f t="shared" si="43"/>
        <v>10</v>
      </c>
      <c r="AZ37" s="20">
        <f t="shared" si="44"/>
        <v>10</v>
      </c>
    </row>
    <row r="38" spans="1:52" x14ac:dyDescent="0.25">
      <c r="A38" s="1" t="s">
        <v>113</v>
      </c>
      <c r="B38" s="1" t="s">
        <v>24</v>
      </c>
      <c r="D38" t="s">
        <v>40</v>
      </c>
      <c r="E38" s="2" cm="1">
        <f t="array" aca="1" ref="E38" ca="1">INDEX(K38:AZ38,1,MATCH(TODAY(),$K$1:$AZ$1,1))*IFERROR(IF(F38="ročne",12,IF(F38="mesačne",1,12*_xlfn.TEXTJOIN("",TRUE,_xlfn.TEXTJOIN("",TRUE,IFERROR(MID(F38,ROW(INDIRECT("1:"&amp;LEN(F38))),1)*1,IF(MID(F38,ROW(INDIRECT("1:"&amp;LEN(F38))),1)=",",",","")))))),1)</f>
        <v>15</v>
      </c>
      <c r="F38" s="32" t="s">
        <v>71</v>
      </c>
      <c r="I38" s="6" t="str">
        <f ca="1">IF(F38="mesačne","",IFERROR(SUM(K38:INDEX(K38:AZ38,1,MATCH(TODAY(),$K$1:$AZ$1,1)))-J38,0))</f>
        <v/>
      </c>
      <c r="K38" s="22">
        <v>15</v>
      </c>
      <c r="L38" s="20">
        <f t="shared" si="45"/>
        <v>15</v>
      </c>
      <c r="M38" s="20">
        <f t="shared" si="7"/>
        <v>15</v>
      </c>
      <c r="N38" s="20">
        <f t="shared" si="8"/>
        <v>15</v>
      </c>
      <c r="O38" s="20">
        <f t="shared" si="9"/>
        <v>15</v>
      </c>
      <c r="P38" s="20">
        <f t="shared" si="10"/>
        <v>15</v>
      </c>
      <c r="Q38" s="20">
        <f t="shared" si="11"/>
        <v>15</v>
      </c>
      <c r="R38" s="20">
        <f t="shared" si="12"/>
        <v>15</v>
      </c>
      <c r="S38" s="20">
        <f t="shared" si="3"/>
        <v>15</v>
      </c>
      <c r="T38" s="20">
        <f t="shared" si="13"/>
        <v>15</v>
      </c>
      <c r="U38" s="20">
        <f t="shared" si="4"/>
        <v>15</v>
      </c>
      <c r="V38" s="20">
        <f t="shared" si="14"/>
        <v>15</v>
      </c>
      <c r="W38" s="20">
        <f t="shared" si="15"/>
        <v>15</v>
      </c>
      <c r="X38" s="20">
        <f t="shared" si="16"/>
        <v>15</v>
      </c>
      <c r="Y38" s="20">
        <f t="shared" si="17"/>
        <v>15</v>
      </c>
      <c r="Z38" s="20">
        <f t="shared" si="18"/>
        <v>15</v>
      </c>
      <c r="AA38" s="20">
        <f t="shared" si="19"/>
        <v>15</v>
      </c>
      <c r="AB38" s="20">
        <f t="shared" si="20"/>
        <v>15</v>
      </c>
      <c r="AC38" s="20">
        <f t="shared" si="21"/>
        <v>15</v>
      </c>
      <c r="AD38" s="20">
        <f t="shared" si="22"/>
        <v>15</v>
      </c>
      <c r="AE38" s="20">
        <f t="shared" si="23"/>
        <v>15</v>
      </c>
      <c r="AF38" s="20">
        <f t="shared" si="24"/>
        <v>15</v>
      </c>
      <c r="AG38" s="20">
        <f t="shared" si="25"/>
        <v>15</v>
      </c>
      <c r="AH38" s="20">
        <f t="shared" si="26"/>
        <v>15</v>
      </c>
      <c r="AI38" s="20">
        <f t="shared" si="27"/>
        <v>15</v>
      </c>
      <c r="AJ38" s="20">
        <f t="shared" si="28"/>
        <v>15</v>
      </c>
      <c r="AK38" s="20">
        <f t="shared" si="29"/>
        <v>15</v>
      </c>
      <c r="AL38" s="20">
        <f t="shared" si="30"/>
        <v>15</v>
      </c>
      <c r="AM38" s="20">
        <f t="shared" si="31"/>
        <v>15</v>
      </c>
      <c r="AN38" s="20">
        <f t="shared" si="32"/>
        <v>15</v>
      </c>
      <c r="AO38" s="20">
        <f t="shared" si="33"/>
        <v>15</v>
      </c>
      <c r="AP38" s="20">
        <f t="shared" si="34"/>
        <v>15</v>
      </c>
      <c r="AQ38" s="20">
        <f t="shared" si="35"/>
        <v>15</v>
      </c>
      <c r="AR38" s="20">
        <f t="shared" si="36"/>
        <v>15</v>
      </c>
      <c r="AS38" s="20">
        <f t="shared" si="37"/>
        <v>15</v>
      </c>
      <c r="AT38" s="20">
        <f t="shared" si="38"/>
        <v>15</v>
      </c>
      <c r="AU38" s="20">
        <f t="shared" si="39"/>
        <v>15</v>
      </c>
      <c r="AV38" s="20">
        <f t="shared" si="40"/>
        <v>15</v>
      </c>
      <c r="AW38" s="20">
        <f t="shared" si="41"/>
        <v>15</v>
      </c>
      <c r="AX38" s="20">
        <f t="shared" si="42"/>
        <v>15</v>
      </c>
      <c r="AY38" s="20">
        <f t="shared" si="43"/>
        <v>15</v>
      </c>
      <c r="AZ38" s="20">
        <f t="shared" si="44"/>
        <v>15</v>
      </c>
    </row>
    <row r="39" spans="1:52" x14ac:dyDescent="0.25">
      <c r="A39" s="1" t="s">
        <v>117</v>
      </c>
      <c r="B39" s="1" t="s">
        <v>24</v>
      </c>
      <c r="D39" t="s">
        <v>59</v>
      </c>
      <c r="E39" s="2" cm="1">
        <f t="array" aca="1" ref="E39" ca="1">INDEX(K39:AZ39,1,MATCH(TODAY(),$K$1:$AZ$1,1))*IFERROR(IF(F39="ročne",12,IF(F39="mesačne",1,12*_xlfn.TEXTJOIN("",TRUE,_xlfn.TEXTJOIN("",TRUE,IFERROR(MID(F39,ROW(INDIRECT("1:"&amp;LEN(F39))),1)*1,IF(MID(F39,ROW(INDIRECT("1:"&amp;LEN(F39))),1)=",",",","")))))),1)</f>
        <v>100</v>
      </c>
      <c r="F39" s="32" t="s">
        <v>70</v>
      </c>
      <c r="G39" t="s">
        <v>125</v>
      </c>
      <c r="I39" s="6">
        <f ca="1">IF(F39="mesačne","",IFERROR(SUM(K39:INDEX(K39:AZ39,1,MATCH(TODAY(),$K$1:$AZ$1,1)))-J39,0))</f>
        <v>8.3333333333333339</v>
      </c>
      <c r="K39" s="22">
        <f>100/12</f>
        <v>8.3333333333333339</v>
      </c>
      <c r="L39" s="20">
        <f t="shared" si="45"/>
        <v>8.3333333333333339</v>
      </c>
      <c r="M39" s="20">
        <f t="shared" si="7"/>
        <v>8.3333333333333339</v>
      </c>
      <c r="N39" s="20">
        <f t="shared" si="8"/>
        <v>8.3333333333333339</v>
      </c>
      <c r="O39" s="20">
        <f t="shared" si="9"/>
        <v>8.3333333333333339</v>
      </c>
      <c r="P39" s="20">
        <f t="shared" si="10"/>
        <v>8.3333333333333339</v>
      </c>
      <c r="Q39" s="20">
        <f t="shared" si="11"/>
        <v>8.3333333333333339</v>
      </c>
      <c r="R39" s="20">
        <f t="shared" si="12"/>
        <v>8.3333333333333339</v>
      </c>
      <c r="S39" s="20">
        <f t="shared" si="3"/>
        <v>8.3333333333333339</v>
      </c>
      <c r="T39" s="20">
        <f t="shared" si="13"/>
        <v>8.3333333333333339</v>
      </c>
      <c r="U39" s="20">
        <f t="shared" si="4"/>
        <v>8.3333333333333339</v>
      </c>
      <c r="V39" s="20">
        <f t="shared" si="14"/>
        <v>8.3333333333333339</v>
      </c>
      <c r="W39" s="20">
        <f t="shared" si="15"/>
        <v>8.3333333333333339</v>
      </c>
      <c r="X39" s="20">
        <f t="shared" si="16"/>
        <v>8.3333333333333339</v>
      </c>
      <c r="Y39" s="20">
        <f t="shared" si="17"/>
        <v>8.3333333333333339</v>
      </c>
      <c r="Z39" s="20">
        <f t="shared" si="18"/>
        <v>8.3333333333333339</v>
      </c>
      <c r="AA39" s="20">
        <f t="shared" si="19"/>
        <v>8.3333333333333339</v>
      </c>
      <c r="AB39" s="20">
        <f t="shared" si="20"/>
        <v>8.3333333333333339</v>
      </c>
      <c r="AC39" s="20">
        <f t="shared" si="21"/>
        <v>8.3333333333333339</v>
      </c>
      <c r="AD39" s="20">
        <f t="shared" si="22"/>
        <v>8.3333333333333339</v>
      </c>
      <c r="AE39" s="20">
        <f t="shared" si="23"/>
        <v>8.3333333333333339</v>
      </c>
      <c r="AF39" s="20">
        <f t="shared" si="24"/>
        <v>8.3333333333333339</v>
      </c>
      <c r="AG39" s="20">
        <f t="shared" si="25"/>
        <v>8.3333333333333339</v>
      </c>
      <c r="AH39" s="20">
        <f t="shared" si="26"/>
        <v>8.3333333333333339</v>
      </c>
      <c r="AI39" s="20">
        <f t="shared" si="27"/>
        <v>8.3333333333333339</v>
      </c>
      <c r="AJ39" s="20">
        <f t="shared" si="28"/>
        <v>8.3333333333333339</v>
      </c>
      <c r="AK39" s="20">
        <f t="shared" si="29"/>
        <v>8.3333333333333339</v>
      </c>
      <c r="AL39" s="20">
        <f t="shared" si="30"/>
        <v>8.3333333333333339</v>
      </c>
      <c r="AM39" s="20">
        <f t="shared" si="31"/>
        <v>8.3333333333333339</v>
      </c>
      <c r="AN39" s="20">
        <f t="shared" si="32"/>
        <v>8.3333333333333339</v>
      </c>
      <c r="AO39" s="20">
        <f t="shared" si="33"/>
        <v>8.3333333333333339</v>
      </c>
      <c r="AP39" s="20">
        <f t="shared" si="34"/>
        <v>8.3333333333333339</v>
      </c>
      <c r="AQ39" s="20">
        <f t="shared" si="35"/>
        <v>8.3333333333333339</v>
      </c>
      <c r="AR39" s="20">
        <f t="shared" si="36"/>
        <v>8.3333333333333339</v>
      </c>
      <c r="AS39" s="20">
        <f t="shared" si="37"/>
        <v>8.3333333333333339</v>
      </c>
      <c r="AT39" s="20">
        <f t="shared" si="38"/>
        <v>8.3333333333333339</v>
      </c>
      <c r="AU39" s="20">
        <f t="shared" si="39"/>
        <v>8.3333333333333339</v>
      </c>
      <c r="AV39" s="20">
        <f t="shared" si="40"/>
        <v>8.3333333333333339</v>
      </c>
      <c r="AW39" s="20">
        <f t="shared" si="41"/>
        <v>8.3333333333333339</v>
      </c>
      <c r="AX39" s="20">
        <f t="shared" si="42"/>
        <v>8.3333333333333339</v>
      </c>
      <c r="AY39" s="20">
        <f t="shared" si="43"/>
        <v>8.3333333333333339</v>
      </c>
      <c r="AZ39" s="20">
        <f t="shared" si="44"/>
        <v>8.3333333333333339</v>
      </c>
    </row>
    <row r="40" spans="1:52" x14ac:dyDescent="0.25">
      <c r="A40" s="1" t="s">
        <v>117</v>
      </c>
      <c r="B40" s="1" t="s">
        <v>24</v>
      </c>
      <c r="D40" t="s">
        <v>60</v>
      </c>
      <c r="E40" s="2" cm="1">
        <f t="array" aca="1" ref="E40" ca="1">INDEX(K40:AZ40,1,MATCH(TODAY(),$K$1:$AZ$1,1))*IFERROR(IF(F40="ročne",12,IF(F40="mesačne",1,12*_xlfn.TEXTJOIN("",TRUE,_xlfn.TEXTJOIN("",TRUE,IFERROR(MID(F40,ROW(INDIRECT("1:"&amp;LEN(F40))),1)*1,IF(MID(F40,ROW(INDIRECT("1:"&amp;LEN(F40))),1)=",",",","")))))),1)</f>
        <v>60</v>
      </c>
      <c r="F40" s="32" t="s">
        <v>70</v>
      </c>
      <c r="G40" t="s">
        <v>126</v>
      </c>
      <c r="I40" s="6">
        <f ca="1">IF(F40="mesačne","",IFERROR(SUM(K40:INDEX(K40:AZ40,1,MATCH(TODAY(),$K$1:$AZ$1,1)))-J40,0))</f>
        <v>5</v>
      </c>
      <c r="K40" s="22">
        <f>60/12</f>
        <v>5</v>
      </c>
      <c r="L40" s="20">
        <f t="shared" si="45"/>
        <v>5</v>
      </c>
      <c r="M40" s="20">
        <f t="shared" si="7"/>
        <v>5</v>
      </c>
      <c r="N40" s="20">
        <f t="shared" si="8"/>
        <v>5</v>
      </c>
      <c r="O40" s="20">
        <f t="shared" si="9"/>
        <v>5</v>
      </c>
      <c r="P40" s="20">
        <f t="shared" si="10"/>
        <v>5</v>
      </c>
      <c r="Q40" s="20">
        <f t="shared" si="11"/>
        <v>5</v>
      </c>
      <c r="R40" s="20">
        <f t="shared" si="12"/>
        <v>5</v>
      </c>
      <c r="S40" s="20">
        <f t="shared" si="3"/>
        <v>5</v>
      </c>
      <c r="T40" s="20">
        <f t="shared" si="13"/>
        <v>5</v>
      </c>
      <c r="U40" s="20">
        <f t="shared" si="4"/>
        <v>5</v>
      </c>
      <c r="V40" s="20">
        <f t="shared" si="14"/>
        <v>5</v>
      </c>
      <c r="W40" s="20">
        <f t="shared" si="15"/>
        <v>5</v>
      </c>
      <c r="X40" s="20">
        <f t="shared" si="16"/>
        <v>5</v>
      </c>
      <c r="Y40" s="20">
        <f t="shared" si="17"/>
        <v>5</v>
      </c>
      <c r="Z40" s="20">
        <f t="shared" si="18"/>
        <v>5</v>
      </c>
      <c r="AA40" s="20">
        <f t="shared" si="19"/>
        <v>5</v>
      </c>
      <c r="AB40" s="20">
        <f t="shared" si="20"/>
        <v>5</v>
      </c>
      <c r="AC40" s="20">
        <f t="shared" si="21"/>
        <v>5</v>
      </c>
      <c r="AD40" s="20">
        <f t="shared" si="22"/>
        <v>5</v>
      </c>
      <c r="AE40" s="20">
        <f t="shared" si="23"/>
        <v>5</v>
      </c>
      <c r="AF40" s="20">
        <f t="shared" si="24"/>
        <v>5</v>
      </c>
      <c r="AG40" s="20">
        <f t="shared" si="25"/>
        <v>5</v>
      </c>
      <c r="AH40" s="20">
        <f t="shared" si="26"/>
        <v>5</v>
      </c>
      <c r="AI40" s="20">
        <f t="shared" si="27"/>
        <v>5</v>
      </c>
      <c r="AJ40" s="20">
        <f t="shared" si="28"/>
        <v>5</v>
      </c>
      <c r="AK40" s="20">
        <f t="shared" si="29"/>
        <v>5</v>
      </c>
      <c r="AL40" s="20">
        <f t="shared" si="30"/>
        <v>5</v>
      </c>
      <c r="AM40" s="20">
        <f t="shared" si="31"/>
        <v>5</v>
      </c>
      <c r="AN40" s="20">
        <f t="shared" si="32"/>
        <v>5</v>
      </c>
      <c r="AO40" s="20">
        <f t="shared" si="33"/>
        <v>5</v>
      </c>
      <c r="AP40" s="20">
        <f t="shared" si="34"/>
        <v>5</v>
      </c>
      <c r="AQ40" s="20">
        <f t="shared" si="35"/>
        <v>5</v>
      </c>
      <c r="AR40" s="20">
        <f t="shared" si="36"/>
        <v>5</v>
      </c>
      <c r="AS40" s="20">
        <f t="shared" si="37"/>
        <v>5</v>
      </c>
      <c r="AT40" s="20">
        <f t="shared" si="38"/>
        <v>5</v>
      </c>
      <c r="AU40" s="20">
        <f t="shared" si="39"/>
        <v>5</v>
      </c>
      <c r="AV40" s="20">
        <f t="shared" si="40"/>
        <v>5</v>
      </c>
      <c r="AW40" s="20">
        <f t="shared" si="41"/>
        <v>5</v>
      </c>
      <c r="AX40" s="20">
        <f t="shared" si="42"/>
        <v>5</v>
      </c>
      <c r="AY40" s="20">
        <f t="shared" si="43"/>
        <v>5</v>
      </c>
      <c r="AZ40" s="20">
        <f t="shared" si="44"/>
        <v>5</v>
      </c>
    </row>
    <row r="41" spans="1:52" x14ac:dyDescent="0.25">
      <c r="A41" s="1" t="s">
        <v>111</v>
      </c>
      <c r="B41" s="1" t="s">
        <v>6</v>
      </c>
      <c r="C41" s="1" t="s">
        <v>15</v>
      </c>
      <c r="D41" t="s">
        <v>41</v>
      </c>
      <c r="E41" s="2" cm="1">
        <f t="array" aca="1" ref="E41" ca="1">INDEX(K41:AZ41,1,MATCH(TODAY(),$K$1:$AZ$1,1))*IFERROR(IF(F41="ročne",12,IF(F41="mesačne",1,12*_xlfn.TEXTJOIN("",TRUE,_xlfn.TEXTJOIN("",TRUE,IFERROR(MID(F41,ROW(INDIRECT("1:"&amp;LEN(F41))),1)*1,IF(MID(F41,ROW(INDIRECT("1:"&amp;LEN(F41))),1)=",",",","")))))),1)</f>
        <v>700</v>
      </c>
      <c r="F41" s="32" t="s">
        <v>71</v>
      </c>
      <c r="I41" s="6" t="str">
        <f ca="1">IF(F41="mesačne","",IFERROR(SUM(K41:INDEX(K41:AZ41,1,MATCH(TODAY(),$K$1:$AZ$1,1)))-J41,0))</f>
        <v/>
      </c>
      <c r="K41" s="22">
        <v>700</v>
      </c>
      <c r="L41" s="20">
        <f t="shared" si="45"/>
        <v>700</v>
      </c>
      <c r="M41" s="20">
        <f t="shared" si="7"/>
        <v>700</v>
      </c>
      <c r="N41" s="20">
        <f t="shared" si="8"/>
        <v>700</v>
      </c>
      <c r="O41" s="20">
        <f t="shared" si="9"/>
        <v>700</v>
      </c>
      <c r="P41" s="20">
        <f t="shared" si="10"/>
        <v>700</v>
      </c>
      <c r="Q41" s="20">
        <f t="shared" si="11"/>
        <v>700</v>
      </c>
      <c r="R41" s="20">
        <f t="shared" si="12"/>
        <v>700</v>
      </c>
      <c r="S41" s="20">
        <f t="shared" si="3"/>
        <v>700</v>
      </c>
      <c r="T41" s="20">
        <f t="shared" si="13"/>
        <v>700</v>
      </c>
      <c r="U41" s="20">
        <f t="shared" si="4"/>
        <v>700</v>
      </c>
      <c r="V41" s="20">
        <f t="shared" si="14"/>
        <v>700</v>
      </c>
      <c r="W41" s="20">
        <f t="shared" si="15"/>
        <v>700</v>
      </c>
      <c r="X41" s="20">
        <f t="shared" si="16"/>
        <v>700</v>
      </c>
      <c r="Y41" s="20">
        <f t="shared" si="17"/>
        <v>700</v>
      </c>
      <c r="Z41" s="20">
        <f t="shared" si="18"/>
        <v>700</v>
      </c>
      <c r="AA41" s="20">
        <f t="shared" si="19"/>
        <v>700</v>
      </c>
      <c r="AB41" s="20">
        <f t="shared" si="20"/>
        <v>700</v>
      </c>
      <c r="AC41" s="20">
        <f t="shared" si="21"/>
        <v>700</v>
      </c>
      <c r="AD41" s="20">
        <f t="shared" si="22"/>
        <v>700</v>
      </c>
      <c r="AE41" s="20">
        <f t="shared" si="23"/>
        <v>700</v>
      </c>
      <c r="AF41" s="20">
        <f t="shared" si="24"/>
        <v>700</v>
      </c>
      <c r="AG41" s="20">
        <f t="shared" si="25"/>
        <v>700</v>
      </c>
      <c r="AH41" s="20">
        <f t="shared" si="26"/>
        <v>700</v>
      </c>
      <c r="AI41" s="20">
        <f t="shared" si="27"/>
        <v>700</v>
      </c>
      <c r="AJ41" s="20">
        <f t="shared" si="28"/>
        <v>700</v>
      </c>
      <c r="AK41" s="20">
        <f t="shared" si="29"/>
        <v>700</v>
      </c>
      <c r="AL41" s="20">
        <f t="shared" si="30"/>
        <v>700</v>
      </c>
      <c r="AM41" s="20">
        <f t="shared" si="31"/>
        <v>700</v>
      </c>
      <c r="AN41" s="20">
        <f t="shared" si="32"/>
        <v>700</v>
      </c>
      <c r="AO41" s="20">
        <f t="shared" si="33"/>
        <v>700</v>
      </c>
      <c r="AP41" s="20">
        <f t="shared" si="34"/>
        <v>700</v>
      </c>
      <c r="AQ41" s="20">
        <f t="shared" si="35"/>
        <v>700</v>
      </c>
      <c r="AR41" s="20">
        <f t="shared" si="36"/>
        <v>700</v>
      </c>
      <c r="AS41" s="20">
        <f t="shared" si="37"/>
        <v>700</v>
      </c>
      <c r="AT41" s="20">
        <f t="shared" si="38"/>
        <v>700</v>
      </c>
      <c r="AU41" s="20">
        <f t="shared" si="39"/>
        <v>700</v>
      </c>
      <c r="AV41" s="20">
        <f t="shared" si="40"/>
        <v>700</v>
      </c>
      <c r="AW41" s="20">
        <f t="shared" si="41"/>
        <v>700</v>
      </c>
      <c r="AX41" s="20">
        <f t="shared" si="42"/>
        <v>700</v>
      </c>
      <c r="AY41" s="20">
        <f t="shared" si="43"/>
        <v>700</v>
      </c>
      <c r="AZ41" s="20">
        <f t="shared" si="44"/>
        <v>700</v>
      </c>
    </row>
    <row r="42" spans="1:52" x14ac:dyDescent="0.25">
      <c r="A42" s="1" t="s">
        <v>111</v>
      </c>
      <c r="B42" s="1" t="s">
        <v>6</v>
      </c>
      <c r="D42" t="s">
        <v>42</v>
      </c>
      <c r="E42" s="2" cm="1">
        <f t="array" aca="1" ref="E42" ca="1">INDEX(K42:AZ42,1,MATCH(TODAY(),$K$1:$AZ$1,1))*IFERROR(IF(F42="ročne",12,IF(F42="mesačne",1,12*_xlfn.TEXTJOIN("",TRUE,_xlfn.TEXTJOIN("",TRUE,IFERROR(MID(F42,ROW(INDIRECT("1:"&amp;LEN(F42))),1)*1,IF(MID(F42,ROW(INDIRECT("1:"&amp;LEN(F42))),1)=",",",","")))))),1)</f>
        <v>100</v>
      </c>
      <c r="F42" s="32" t="s">
        <v>71</v>
      </c>
      <c r="I42" s="6" t="str">
        <f ca="1">IF(F42="mesačne","",IFERROR(SUM(K42:INDEX(K42:AZ42,1,MATCH(TODAY(),$K$1:$AZ$1,1)))-J42,0))</f>
        <v/>
      </c>
      <c r="K42" s="22">
        <v>100</v>
      </c>
      <c r="L42" s="20">
        <f t="shared" si="45"/>
        <v>100</v>
      </c>
      <c r="M42" s="20">
        <f t="shared" si="7"/>
        <v>100</v>
      </c>
      <c r="N42" s="20">
        <f t="shared" si="8"/>
        <v>100</v>
      </c>
      <c r="O42" s="20">
        <f t="shared" si="9"/>
        <v>100</v>
      </c>
      <c r="P42" s="20">
        <f t="shared" si="10"/>
        <v>100</v>
      </c>
      <c r="Q42" s="20">
        <f t="shared" si="11"/>
        <v>100</v>
      </c>
      <c r="R42" s="20">
        <f t="shared" si="12"/>
        <v>100</v>
      </c>
      <c r="S42" s="20">
        <f t="shared" si="3"/>
        <v>100</v>
      </c>
      <c r="T42" s="20">
        <f t="shared" si="13"/>
        <v>100</v>
      </c>
      <c r="U42" s="20">
        <f t="shared" si="4"/>
        <v>100</v>
      </c>
      <c r="V42" s="20">
        <f t="shared" si="14"/>
        <v>100</v>
      </c>
      <c r="W42" s="20">
        <f t="shared" si="15"/>
        <v>100</v>
      </c>
      <c r="X42" s="20">
        <f t="shared" si="16"/>
        <v>100</v>
      </c>
      <c r="Y42" s="20">
        <f t="shared" si="17"/>
        <v>100</v>
      </c>
      <c r="Z42" s="20">
        <f t="shared" si="18"/>
        <v>100</v>
      </c>
      <c r="AA42" s="20">
        <f t="shared" si="19"/>
        <v>100</v>
      </c>
      <c r="AB42" s="20">
        <f t="shared" si="20"/>
        <v>100</v>
      </c>
      <c r="AC42" s="20">
        <f t="shared" si="21"/>
        <v>100</v>
      </c>
      <c r="AD42" s="20">
        <f t="shared" si="22"/>
        <v>100</v>
      </c>
      <c r="AE42" s="20">
        <f t="shared" si="23"/>
        <v>100</v>
      </c>
      <c r="AF42" s="20">
        <f t="shared" si="24"/>
        <v>100</v>
      </c>
      <c r="AG42" s="20">
        <f t="shared" si="25"/>
        <v>100</v>
      </c>
      <c r="AH42" s="20">
        <f t="shared" si="26"/>
        <v>100</v>
      </c>
      <c r="AI42" s="20">
        <f t="shared" si="27"/>
        <v>100</v>
      </c>
      <c r="AJ42" s="20">
        <f t="shared" si="28"/>
        <v>100</v>
      </c>
      <c r="AK42" s="20">
        <f t="shared" si="29"/>
        <v>100</v>
      </c>
      <c r="AL42" s="20">
        <f t="shared" si="30"/>
        <v>100</v>
      </c>
      <c r="AM42" s="20">
        <f t="shared" si="31"/>
        <v>100</v>
      </c>
      <c r="AN42" s="20">
        <f t="shared" si="32"/>
        <v>100</v>
      </c>
      <c r="AO42" s="20">
        <f t="shared" si="33"/>
        <v>100</v>
      </c>
      <c r="AP42" s="20">
        <f t="shared" si="34"/>
        <v>100</v>
      </c>
      <c r="AQ42" s="20">
        <f t="shared" si="35"/>
        <v>100</v>
      </c>
      <c r="AR42" s="20">
        <f t="shared" si="36"/>
        <v>100</v>
      </c>
      <c r="AS42" s="20">
        <f t="shared" si="37"/>
        <v>100</v>
      </c>
      <c r="AT42" s="20">
        <f t="shared" si="38"/>
        <v>100</v>
      </c>
      <c r="AU42" s="20">
        <f t="shared" si="39"/>
        <v>100</v>
      </c>
      <c r="AV42" s="20">
        <f t="shared" si="40"/>
        <v>100</v>
      </c>
      <c r="AW42" s="20">
        <f t="shared" si="41"/>
        <v>100</v>
      </c>
      <c r="AX42" s="20">
        <f t="shared" si="42"/>
        <v>100</v>
      </c>
      <c r="AY42" s="20">
        <f t="shared" si="43"/>
        <v>100</v>
      </c>
      <c r="AZ42" s="20">
        <f t="shared" si="44"/>
        <v>100</v>
      </c>
    </row>
    <row r="43" spans="1:52" x14ac:dyDescent="0.25">
      <c r="A43" s="1" t="s">
        <v>111</v>
      </c>
      <c r="B43" s="1" t="s">
        <v>6</v>
      </c>
      <c r="D43" t="s">
        <v>37</v>
      </c>
      <c r="E43" s="2" cm="1">
        <f t="array" aca="1" ref="E43" ca="1">INDEX(K43:AZ43,1,MATCH(TODAY(),$K$1:$AZ$1,1))*IFERROR(IF(F43="ročne",12,IF(F43="mesačne",1,12*_xlfn.TEXTJOIN("",TRUE,_xlfn.TEXTJOIN("",TRUE,IFERROR(MID(F43,ROW(INDIRECT("1:"&amp;LEN(F43))),1)*1,IF(MID(F43,ROW(INDIRECT("1:"&amp;LEN(F43))),1)=",",",","")))))),1)</f>
        <v>100</v>
      </c>
      <c r="F43" s="32" t="s">
        <v>71</v>
      </c>
      <c r="I43" s="6" t="str">
        <f ca="1">IF(F43="mesačne","",IFERROR(SUM(K43:INDEX(K43:AZ43,1,MATCH(TODAY(),$K$1:$AZ$1,1)))-J43,0))</f>
        <v/>
      </c>
      <c r="K43" s="22">
        <v>100</v>
      </c>
      <c r="L43" s="20">
        <f t="shared" si="45"/>
        <v>100</v>
      </c>
      <c r="M43" s="20">
        <f t="shared" si="7"/>
        <v>100</v>
      </c>
      <c r="N43" s="20">
        <f t="shared" si="8"/>
        <v>100</v>
      </c>
      <c r="O43" s="20">
        <f t="shared" si="9"/>
        <v>100</v>
      </c>
      <c r="P43" s="20">
        <f t="shared" si="10"/>
        <v>100</v>
      </c>
      <c r="Q43" s="20">
        <f t="shared" si="11"/>
        <v>100</v>
      </c>
      <c r="R43" s="20">
        <f t="shared" si="12"/>
        <v>100</v>
      </c>
      <c r="S43" s="20">
        <f t="shared" si="3"/>
        <v>100</v>
      </c>
      <c r="T43" s="20">
        <f t="shared" si="13"/>
        <v>100</v>
      </c>
      <c r="U43" s="20">
        <f t="shared" si="4"/>
        <v>100</v>
      </c>
      <c r="V43" s="20">
        <f t="shared" si="14"/>
        <v>100</v>
      </c>
      <c r="W43" s="20">
        <f t="shared" si="15"/>
        <v>100</v>
      </c>
      <c r="X43" s="20">
        <f t="shared" si="16"/>
        <v>100</v>
      </c>
      <c r="Y43" s="20">
        <f t="shared" si="17"/>
        <v>100</v>
      </c>
      <c r="Z43" s="20">
        <f t="shared" si="18"/>
        <v>100</v>
      </c>
      <c r="AA43" s="20">
        <f t="shared" si="19"/>
        <v>100</v>
      </c>
      <c r="AB43" s="20">
        <f t="shared" si="20"/>
        <v>100</v>
      </c>
      <c r="AC43" s="20">
        <f t="shared" si="21"/>
        <v>100</v>
      </c>
      <c r="AD43" s="20">
        <f t="shared" si="22"/>
        <v>100</v>
      </c>
      <c r="AE43" s="20">
        <f t="shared" si="23"/>
        <v>100</v>
      </c>
      <c r="AF43" s="20">
        <f t="shared" si="24"/>
        <v>100</v>
      </c>
      <c r="AG43" s="20">
        <f t="shared" si="25"/>
        <v>100</v>
      </c>
      <c r="AH43" s="20">
        <f t="shared" si="26"/>
        <v>100</v>
      </c>
      <c r="AI43" s="20">
        <f t="shared" si="27"/>
        <v>100</v>
      </c>
      <c r="AJ43" s="20">
        <f t="shared" si="28"/>
        <v>100</v>
      </c>
      <c r="AK43" s="20">
        <f t="shared" si="29"/>
        <v>100</v>
      </c>
      <c r="AL43" s="20">
        <f t="shared" si="30"/>
        <v>100</v>
      </c>
      <c r="AM43" s="20">
        <f t="shared" si="31"/>
        <v>100</v>
      </c>
      <c r="AN43" s="20">
        <f t="shared" si="32"/>
        <v>100</v>
      </c>
      <c r="AO43" s="20">
        <f t="shared" si="33"/>
        <v>100</v>
      </c>
      <c r="AP43" s="20">
        <f t="shared" si="34"/>
        <v>100</v>
      </c>
      <c r="AQ43" s="20">
        <f t="shared" si="35"/>
        <v>100</v>
      </c>
      <c r="AR43" s="20">
        <f t="shared" si="36"/>
        <v>100</v>
      </c>
      <c r="AS43" s="20">
        <f t="shared" si="37"/>
        <v>100</v>
      </c>
      <c r="AT43" s="20">
        <f t="shared" si="38"/>
        <v>100</v>
      </c>
      <c r="AU43" s="20">
        <f t="shared" si="39"/>
        <v>100</v>
      </c>
      <c r="AV43" s="20">
        <f t="shared" si="40"/>
        <v>100</v>
      </c>
      <c r="AW43" s="20">
        <f t="shared" si="41"/>
        <v>100</v>
      </c>
      <c r="AX43" s="20">
        <f t="shared" si="42"/>
        <v>100</v>
      </c>
      <c r="AY43" s="20">
        <f t="shared" si="43"/>
        <v>100</v>
      </c>
      <c r="AZ43" s="20">
        <f t="shared" si="44"/>
        <v>100</v>
      </c>
    </row>
    <row r="44" spans="1:52" x14ac:dyDescent="0.25">
      <c r="A44" s="1" t="s">
        <v>114</v>
      </c>
      <c r="B44" s="1" t="s">
        <v>24</v>
      </c>
      <c r="C44" s="1" t="s">
        <v>43</v>
      </c>
      <c r="D44" t="s">
        <v>44</v>
      </c>
      <c r="E44" s="2" cm="1">
        <f t="array" aca="1" ref="E44" ca="1">INDEX(K44:AZ44,1,MATCH(TODAY(),$K$1:$AZ$1,1))*IFERROR(IF(F44="ročne",12,IF(F44="mesačne",1,12*_xlfn.TEXTJOIN("",TRUE,_xlfn.TEXTJOIN("",TRUE,IFERROR(MID(F44,ROW(INDIRECT("1:"&amp;LEN(F44))),1)*1,IF(MID(F44,ROW(INDIRECT("1:"&amp;LEN(F44))),1)=",",",","")))))),1)</f>
        <v>30</v>
      </c>
      <c r="F44" s="32" t="s">
        <v>71</v>
      </c>
      <c r="I44" s="6" t="str">
        <f ca="1">IF(F44="mesačne","",IFERROR(SUM(K44:INDEX(K44:AZ44,1,MATCH(TODAY(),$K$1:$AZ$1,1)))-J44,0))</f>
        <v/>
      </c>
      <c r="K44" s="22">
        <v>30</v>
      </c>
      <c r="L44" s="20">
        <f t="shared" si="45"/>
        <v>30</v>
      </c>
      <c r="M44" s="20">
        <f t="shared" si="7"/>
        <v>30</v>
      </c>
      <c r="N44" s="20">
        <f t="shared" si="8"/>
        <v>30</v>
      </c>
      <c r="O44" s="20">
        <f t="shared" si="9"/>
        <v>30</v>
      </c>
      <c r="P44" s="20">
        <f t="shared" si="10"/>
        <v>30</v>
      </c>
      <c r="Q44" s="20">
        <f t="shared" si="11"/>
        <v>30</v>
      </c>
      <c r="R44" s="20">
        <f t="shared" si="12"/>
        <v>30</v>
      </c>
      <c r="S44" s="20">
        <f t="shared" si="3"/>
        <v>30</v>
      </c>
      <c r="T44" s="20">
        <f t="shared" si="13"/>
        <v>30</v>
      </c>
      <c r="U44" s="20">
        <f t="shared" si="4"/>
        <v>30</v>
      </c>
      <c r="V44" s="20">
        <f t="shared" si="14"/>
        <v>30</v>
      </c>
      <c r="W44" s="20">
        <f t="shared" si="15"/>
        <v>30</v>
      </c>
      <c r="X44" s="20">
        <f t="shared" si="16"/>
        <v>30</v>
      </c>
      <c r="Y44" s="20">
        <f t="shared" si="17"/>
        <v>30</v>
      </c>
      <c r="Z44" s="20">
        <f t="shared" si="18"/>
        <v>30</v>
      </c>
      <c r="AA44" s="20">
        <f t="shared" si="19"/>
        <v>30</v>
      </c>
      <c r="AB44" s="20">
        <f t="shared" si="20"/>
        <v>30</v>
      </c>
      <c r="AC44" s="20">
        <f t="shared" si="21"/>
        <v>30</v>
      </c>
      <c r="AD44" s="20">
        <f t="shared" si="22"/>
        <v>30</v>
      </c>
      <c r="AE44" s="20">
        <f t="shared" si="23"/>
        <v>30</v>
      </c>
      <c r="AF44" s="20">
        <f t="shared" si="24"/>
        <v>30</v>
      </c>
      <c r="AG44" s="20">
        <f t="shared" si="25"/>
        <v>30</v>
      </c>
      <c r="AH44" s="20">
        <f t="shared" si="26"/>
        <v>30</v>
      </c>
      <c r="AI44" s="20">
        <f t="shared" si="27"/>
        <v>30</v>
      </c>
      <c r="AJ44" s="20">
        <f t="shared" si="28"/>
        <v>30</v>
      </c>
      <c r="AK44" s="20">
        <f t="shared" si="29"/>
        <v>30</v>
      </c>
      <c r="AL44" s="20">
        <f t="shared" si="30"/>
        <v>30</v>
      </c>
      <c r="AM44" s="20">
        <f t="shared" si="31"/>
        <v>30</v>
      </c>
      <c r="AN44" s="20">
        <f t="shared" si="32"/>
        <v>30</v>
      </c>
      <c r="AO44" s="20">
        <f t="shared" si="33"/>
        <v>30</v>
      </c>
      <c r="AP44" s="20">
        <f t="shared" si="34"/>
        <v>30</v>
      </c>
      <c r="AQ44" s="20">
        <f t="shared" si="35"/>
        <v>30</v>
      </c>
      <c r="AR44" s="20">
        <f t="shared" si="36"/>
        <v>30</v>
      </c>
      <c r="AS44" s="20">
        <f t="shared" si="37"/>
        <v>30</v>
      </c>
      <c r="AT44" s="20">
        <f t="shared" si="38"/>
        <v>30</v>
      </c>
      <c r="AU44" s="20">
        <f t="shared" si="39"/>
        <v>30</v>
      </c>
      <c r="AV44" s="20">
        <f t="shared" si="40"/>
        <v>30</v>
      </c>
      <c r="AW44" s="20">
        <f t="shared" si="41"/>
        <v>30</v>
      </c>
      <c r="AX44" s="20">
        <f t="shared" si="42"/>
        <v>30</v>
      </c>
      <c r="AY44" s="20">
        <f t="shared" si="43"/>
        <v>30</v>
      </c>
      <c r="AZ44" s="20">
        <f t="shared" si="44"/>
        <v>30</v>
      </c>
    </row>
    <row r="45" spans="1:52" x14ac:dyDescent="0.25">
      <c r="A45" s="1" t="s">
        <v>117</v>
      </c>
      <c r="B45" s="1" t="s">
        <v>24</v>
      </c>
      <c r="D45" t="s">
        <v>61</v>
      </c>
      <c r="E45" s="2" cm="1">
        <f t="array" aca="1" ref="E45" ca="1">INDEX(K45:AZ45,1,MATCH(TODAY(),$K$1:$AZ$1,1))*IFERROR(IF(F45="ročne",12,IF(F45="mesačne",1,12*_xlfn.TEXTJOIN("",TRUE,_xlfn.TEXTJOIN("",TRUE,IFERROR(MID(F45,ROW(INDIRECT("1:"&amp;LEN(F45))),1)*1,IF(MID(F45,ROW(INDIRECT("1:"&amp;LEN(F45))),1)=",",",","")))))),1)</f>
        <v>100</v>
      </c>
      <c r="F45" s="32" t="s">
        <v>70</v>
      </c>
      <c r="I45" s="6">
        <f ca="1">IF(F45="mesačne","",IFERROR(SUM(K45:INDEX(K45:AZ45,1,MATCH(TODAY(),$K$1:$AZ$1,1)))-J45,0))</f>
        <v>8.3333333333333339</v>
      </c>
      <c r="K45" s="22">
        <f>100/12</f>
        <v>8.3333333333333339</v>
      </c>
      <c r="L45" s="20">
        <f t="shared" si="45"/>
        <v>8.3333333333333339</v>
      </c>
      <c r="M45" s="20">
        <f t="shared" si="7"/>
        <v>8.3333333333333339</v>
      </c>
      <c r="N45" s="20">
        <f t="shared" si="8"/>
        <v>8.3333333333333339</v>
      </c>
      <c r="O45" s="20">
        <f t="shared" si="9"/>
        <v>8.3333333333333339</v>
      </c>
      <c r="P45" s="20">
        <f t="shared" si="10"/>
        <v>8.3333333333333339</v>
      </c>
      <c r="Q45" s="20">
        <f t="shared" si="11"/>
        <v>8.3333333333333339</v>
      </c>
      <c r="R45" s="20">
        <f t="shared" si="12"/>
        <v>8.3333333333333339</v>
      </c>
      <c r="S45" s="20">
        <f t="shared" si="3"/>
        <v>8.3333333333333339</v>
      </c>
      <c r="T45" s="20">
        <f t="shared" si="13"/>
        <v>8.3333333333333339</v>
      </c>
      <c r="U45" s="20">
        <f t="shared" si="4"/>
        <v>8.3333333333333339</v>
      </c>
      <c r="V45" s="20">
        <f t="shared" si="14"/>
        <v>8.3333333333333339</v>
      </c>
      <c r="W45" s="20">
        <f t="shared" si="15"/>
        <v>8.3333333333333339</v>
      </c>
      <c r="X45" s="20">
        <f t="shared" si="16"/>
        <v>8.3333333333333339</v>
      </c>
      <c r="Y45" s="20">
        <f t="shared" si="17"/>
        <v>8.3333333333333339</v>
      </c>
      <c r="Z45" s="20">
        <f t="shared" si="18"/>
        <v>8.3333333333333339</v>
      </c>
      <c r="AA45" s="20">
        <f t="shared" si="19"/>
        <v>8.3333333333333339</v>
      </c>
      <c r="AB45" s="20">
        <f t="shared" si="20"/>
        <v>8.3333333333333339</v>
      </c>
      <c r="AC45" s="20">
        <f t="shared" si="21"/>
        <v>8.3333333333333339</v>
      </c>
      <c r="AD45" s="20">
        <f t="shared" si="22"/>
        <v>8.3333333333333339</v>
      </c>
      <c r="AE45" s="20">
        <f t="shared" si="23"/>
        <v>8.3333333333333339</v>
      </c>
      <c r="AF45" s="20">
        <f t="shared" si="24"/>
        <v>8.3333333333333339</v>
      </c>
      <c r="AG45" s="20">
        <f t="shared" si="25"/>
        <v>8.3333333333333339</v>
      </c>
      <c r="AH45" s="20">
        <f t="shared" si="26"/>
        <v>8.3333333333333339</v>
      </c>
      <c r="AI45" s="20">
        <f t="shared" si="27"/>
        <v>8.3333333333333339</v>
      </c>
      <c r="AJ45" s="20">
        <f t="shared" si="28"/>
        <v>8.3333333333333339</v>
      </c>
      <c r="AK45" s="20">
        <f t="shared" si="29"/>
        <v>8.3333333333333339</v>
      </c>
      <c r="AL45" s="20">
        <f t="shared" si="30"/>
        <v>8.3333333333333339</v>
      </c>
      <c r="AM45" s="20">
        <f t="shared" si="31"/>
        <v>8.3333333333333339</v>
      </c>
      <c r="AN45" s="20">
        <f t="shared" si="32"/>
        <v>8.3333333333333339</v>
      </c>
      <c r="AO45" s="20">
        <f t="shared" si="33"/>
        <v>8.3333333333333339</v>
      </c>
      <c r="AP45" s="20">
        <f t="shared" si="34"/>
        <v>8.3333333333333339</v>
      </c>
      <c r="AQ45" s="20">
        <f t="shared" si="35"/>
        <v>8.3333333333333339</v>
      </c>
      <c r="AR45" s="20">
        <f t="shared" si="36"/>
        <v>8.3333333333333339</v>
      </c>
      <c r="AS45" s="20">
        <f t="shared" si="37"/>
        <v>8.3333333333333339</v>
      </c>
      <c r="AT45" s="20">
        <f t="shared" si="38"/>
        <v>8.3333333333333339</v>
      </c>
      <c r="AU45" s="20">
        <f t="shared" si="39"/>
        <v>8.3333333333333339</v>
      </c>
      <c r="AV45" s="20">
        <f t="shared" si="40"/>
        <v>8.3333333333333339</v>
      </c>
      <c r="AW45" s="20">
        <f t="shared" si="41"/>
        <v>8.3333333333333339</v>
      </c>
      <c r="AX45" s="20">
        <f t="shared" si="42"/>
        <v>8.3333333333333339</v>
      </c>
      <c r="AY45" s="20">
        <f t="shared" si="43"/>
        <v>8.3333333333333339</v>
      </c>
      <c r="AZ45" s="20">
        <f t="shared" si="44"/>
        <v>8.3333333333333339</v>
      </c>
    </row>
    <row r="46" spans="1:52" x14ac:dyDescent="0.25">
      <c r="A46" s="1" t="s">
        <v>114</v>
      </c>
      <c r="B46" s="1" t="s">
        <v>24</v>
      </c>
      <c r="D46" t="s">
        <v>45</v>
      </c>
      <c r="E46" s="2" cm="1">
        <f t="array" aca="1" ref="E46" ca="1">INDEX(K46:AZ46,1,MATCH(TODAY(),$K$1:$AZ$1,1))*IFERROR(IF(F46="ročne",12,IF(F46="mesačne",1,12*_xlfn.TEXTJOIN("",TRUE,_xlfn.TEXTJOIN("",TRUE,IFERROR(MID(F46,ROW(INDIRECT("1:"&amp;LEN(F46))),1)*1,IF(MID(F46,ROW(INDIRECT("1:"&amp;LEN(F46))),1)=",",",","")))))),1)</f>
        <v>50</v>
      </c>
      <c r="F46" s="32" t="s">
        <v>71</v>
      </c>
      <c r="I46" s="6" t="str">
        <f ca="1">IF(F46="mesačne","",IFERROR(SUM(K46:INDEX(K46:AZ46,1,MATCH(TODAY(),$K$1:$AZ$1,1)))-J46,0))</f>
        <v/>
      </c>
      <c r="K46" s="22">
        <v>50</v>
      </c>
      <c r="L46" s="20">
        <f t="shared" si="45"/>
        <v>50</v>
      </c>
      <c r="M46" s="20">
        <f t="shared" si="7"/>
        <v>50</v>
      </c>
      <c r="N46" s="20">
        <f t="shared" si="8"/>
        <v>50</v>
      </c>
      <c r="O46" s="20">
        <f t="shared" si="9"/>
        <v>50</v>
      </c>
      <c r="P46" s="20">
        <f t="shared" si="10"/>
        <v>50</v>
      </c>
      <c r="Q46" s="20">
        <f t="shared" si="11"/>
        <v>50</v>
      </c>
      <c r="R46" s="20">
        <f t="shared" si="12"/>
        <v>50</v>
      </c>
      <c r="S46" s="20">
        <f t="shared" si="3"/>
        <v>50</v>
      </c>
      <c r="T46" s="20">
        <f t="shared" si="13"/>
        <v>50</v>
      </c>
      <c r="U46" s="20">
        <f t="shared" si="4"/>
        <v>50</v>
      </c>
      <c r="V46" s="20">
        <f t="shared" si="14"/>
        <v>50</v>
      </c>
      <c r="W46" s="20">
        <f t="shared" si="15"/>
        <v>50</v>
      </c>
      <c r="X46" s="20">
        <f t="shared" si="16"/>
        <v>50</v>
      </c>
      <c r="Y46" s="20">
        <f t="shared" si="17"/>
        <v>50</v>
      </c>
      <c r="Z46" s="20">
        <f t="shared" si="18"/>
        <v>50</v>
      </c>
      <c r="AA46" s="20">
        <f t="shared" si="19"/>
        <v>50</v>
      </c>
      <c r="AB46" s="20">
        <f t="shared" si="20"/>
        <v>50</v>
      </c>
      <c r="AC46" s="20">
        <f t="shared" si="21"/>
        <v>50</v>
      </c>
      <c r="AD46" s="20">
        <f t="shared" si="22"/>
        <v>50</v>
      </c>
      <c r="AE46" s="20">
        <f t="shared" si="23"/>
        <v>50</v>
      </c>
      <c r="AF46" s="20">
        <f t="shared" si="24"/>
        <v>50</v>
      </c>
      <c r="AG46" s="20">
        <f t="shared" si="25"/>
        <v>50</v>
      </c>
      <c r="AH46" s="20">
        <f t="shared" si="26"/>
        <v>50</v>
      </c>
      <c r="AI46" s="20">
        <f t="shared" si="27"/>
        <v>50</v>
      </c>
      <c r="AJ46" s="20">
        <f t="shared" si="28"/>
        <v>50</v>
      </c>
      <c r="AK46" s="20">
        <f t="shared" si="29"/>
        <v>50</v>
      </c>
      <c r="AL46" s="20">
        <f t="shared" si="30"/>
        <v>50</v>
      </c>
      <c r="AM46" s="20">
        <f t="shared" si="31"/>
        <v>50</v>
      </c>
      <c r="AN46" s="20">
        <f t="shared" si="32"/>
        <v>50</v>
      </c>
      <c r="AO46" s="20">
        <f t="shared" si="33"/>
        <v>50</v>
      </c>
      <c r="AP46" s="20">
        <f t="shared" si="34"/>
        <v>50</v>
      </c>
      <c r="AQ46" s="20">
        <f t="shared" si="35"/>
        <v>50</v>
      </c>
      <c r="AR46" s="20">
        <f t="shared" si="36"/>
        <v>50</v>
      </c>
      <c r="AS46" s="20">
        <f t="shared" si="37"/>
        <v>50</v>
      </c>
      <c r="AT46" s="20">
        <f t="shared" si="38"/>
        <v>50</v>
      </c>
      <c r="AU46" s="20">
        <f t="shared" si="39"/>
        <v>50</v>
      </c>
      <c r="AV46" s="20">
        <f t="shared" si="40"/>
        <v>50</v>
      </c>
      <c r="AW46" s="20">
        <f t="shared" si="41"/>
        <v>50</v>
      </c>
      <c r="AX46" s="20">
        <f t="shared" si="42"/>
        <v>50</v>
      </c>
      <c r="AY46" s="20">
        <f t="shared" si="43"/>
        <v>50</v>
      </c>
      <c r="AZ46" s="20">
        <f t="shared" si="44"/>
        <v>50</v>
      </c>
    </row>
    <row r="47" spans="1:52" x14ac:dyDescent="0.25">
      <c r="A47" s="1" t="s">
        <v>117</v>
      </c>
      <c r="B47" s="1" t="s">
        <v>24</v>
      </c>
      <c r="D47" t="s">
        <v>46</v>
      </c>
      <c r="E47" s="2" cm="1">
        <f t="array" aca="1" ref="E47" ca="1">INDEX(K47:AZ47,1,MATCH(TODAY(),$K$1:$AZ$1,1))*IFERROR(IF(F47="ročne",12,IF(F47="mesačne",1,12*_xlfn.TEXTJOIN("",TRUE,_xlfn.TEXTJOIN("",TRUE,IFERROR(MID(F47,ROW(INDIRECT("1:"&amp;LEN(F47))),1)*1,IF(MID(F47,ROW(INDIRECT("1:"&amp;LEN(F47))),1)=",",",","")))))),1)</f>
        <v>1000</v>
      </c>
      <c r="F47" s="32" t="s">
        <v>70</v>
      </c>
      <c r="G47" t="s">
        <v>126</v>
      </c>
      <c r="I47" s="6">
        <f ca="1">IF(F47="mesačne","",IFERROR(SUM(K47:INDEX(K47:AZ47,1,MATCH(TODAY(),$K$1:$AZ$1,1)))-J47,0))</f>
        <v>83.333333333333329</v>
      </c>
      <c r="K47" s="22">
        <f>1000/12</f>
        <v>83.333333333333329</v>
      </c>
      <c r="L47" s="20">
        <f t="shared" si="45"/>
        <v>83.333333333333329</v>
      </c>
      <c r="M47" s="20">
        <f t="shared" si="7"/>
        <v>83.333333333333329</v>
      </c>
      <c r="N47" s="20">
        <f t="shared" si="8"/>
        <v>83.333333333333329</v>
      </c>
      <c r="O47" s="20">
        <f t="shared" si="9"/>
        <v>83.333333333333329</v>
      </c>
      <c r="P47" s="20">
        <f t="shared" si="10"/>
        <v>83.333333333333329</v>
      </c>
      <c r="Q47" s="20">
        <f t="shared" si="11"/>
        <v>83.333333333333329</v>
      </c>
      <c r="R47" s="20">
        <f t="shared" si="12"/>
        <v>83.333333333333329</v>
      </c>
      <c r="S47" s="20">
        <f t="shared" si="3"/>
        <v>83.333333333333329</v>
      </c>
      <c r="T47" s="20">
        <f t="shared" si="13"/>
        <v>83.333333333333329</v>
      </c>
      <c r="U47" s="20">
        <f t="shared" si="4"/>
        <v>83.333333333333329</v>
      </c>
      <c r="V47" s="20">
        <f t="shared" si="14"/>
        <v>83.333333333333329</v>
      </c>
      <c r="W47" s="20">
        <f t="shared" si="15"/>
        <v>83.333333333333329</v>
      </c>
      <c r="X47" s="20">
        <f t="shared" si="16"/>
        <v>83.333333333333329</v>
      </c>
      <c r="Y47" s="20">
        <f t="shared" si="17"/>
        <v>83.333333333333329</v>
      </c>
      <c r="Z47" s="20">
        <f t="shared" si="18"/>
        <v>83.333333333333329</v>
      </c>
      <c r="AA47" s="20">
        <f t="shared" si="19"/>
        <v>83.333333333333329</v>
      </c>
      <c r="AB47" s="20">
        <f t="shared" si="20"/>
        <v>83.333333333333329</v>
      </c>
      <c r="AC47" s="20">
        <f t="shared" si="21"/>
        <v>83.333333333333329</v>
      </c>
      <c r="AD47" s="20">
        <f t="shared" si="22"/>
        <v>83.333333333333329</v>
      </c>
      <c r="AE47" s="20">
        <f t="shared" si="23"/>
        <v>83.333333333333329</v>
      </c>
      <c r="AF47" s="20">
        <f t="shared" si="24"/>
        <v>83.333333333333329</v>
      </c>
      <c r="AG47" s="20">
        <f t="shared" si="25"/>
        <v>83.333333333333329</v>
      </c>
      <c r="AH47" s="20">
        <f t="shared" si="26"/>
        <v>83.333333333333329</v>
      </c>
      <c r="AI47" s="20">
        <f t="shared" si="27"/>
        <v>83.333333333333329</v>
      </c>
      <c r="AJ47" s="20">
        <f t="shared" si="28"/>
        <v>83.333333333333329</v>
      </c>
      <c r="AK47" s="20">
        <f t="shared" si="29"/>
        <v>83.333333333333329</v>
      </c>
      <c r="AL47" s="20">
        <f t="shared" si="30"/>
        <v>83.333333333333329</v>
      </c>
      <c r="AM47" s="20">
        <f t="shared" si="31"/>
        <v>83.333333333333329</v>
      </c>
      <c r="AN47" s="20">
        <f t="shared" si="32"/>
        <v>83.333333333333329</v>
      </c>
      <c r="AO47" s="20">
        <f t="shared" si="33"/>
        <v>83.333333333333329</v>
      </c>
      <c r="AP47" s="20">
        <f t="shared" si="34"/>
        <v>83.333333333333329</v>
      </c>
      <c r="AQ47" s="20">
        <f t="shared" si="35"/>
        <v>83.333333333333329</v>
      </c>
      <c r="AR47" s="20">
        <f t="shared" si="36"/>
        <v>83.333333333333329</v>
      </c>
      <c r="AS47" s="20">
        <f t="shared" si="37"/>
        <v>83.333333333333329</v>
      </c>
      <c r="AT47" s="20">
        <f t="shared" si="38"/>
        <v>83.333333333333329</v>
      </c>
      <c r="AU47" s="20">
        <f t="shared" si="39"/>
        <v>83.333333333333329</v>
      </c>
      <c r="AV47" s="20">
        <f t="shared" si="40"/>
        <v>83.333333333333329</v>
      </c>
      <c r="AW47" s="20">
        <f t="shared" si="41"/>
        <v>83.333333333333329</v>
      </c>
      <c r="AX47" s="20">
        <f t="shared" si="42"/>
        <v>83.333333333333329</v>
      </c>
      <c r="AY47" s="20">
        <f t="shared" si="43"/>
        <v>83.333333333333329</v>
      </c>
      <c r="AZ47" s="20">
        <f t="shared" si="44"/>
        <v>83.333333333333329</v>
      </c>
    </row>
    <row r="48" spans="1:52" x14ac:dyDescent="0.25">
      <c r="A48" s="1" t="s">
        <v>117</v>
      </c>
      <c r="B48" s="1" t="s">
        <v>24</v>
      </c>
      <c r="D48" t="s">
        <v>47</v>
      </c>
      <c r="E48" s="2" cm="1">
        <f t="array" aca="1" ref="E48" ca="1">INDEX(K48:AZ48,1,MATCH(TODAY(),$K$1:$AZ$1,1))*IFERROR(IF(F48="ročne",12,IF(F48="mesačne",1,12*_xlfn.TEXTJOIN("",TRUE,_xlfn.TEXTJOIN("",TRUE,IFERROR(MID(F48,ROW(INDIRECT("1:"&amp;LEN(F48))),1)*1,IF(MID(F48,ROW(INDIRECT("1:"&amp;LEN(F48))),1)=",",",","")))))),1)</f>
        <v>500</v>
      </c>
      <c r="F48" s="32" t="s">
        <v>70</v>
      </c>
      <c r="G48" t="s">
        <v>127</v>
      </c>
      <c r="I48" s="6">
        <f ca="1">IF(F48="mesačne","",IFERROR(SUM(K48:INDEX(K48:AZ48,1,MATCH(TODAY(),$K$1:$AZ$1,1)))-J48,0))</f>
        <v>41.666666666666664</v>
      </c>
      <c r="K48" s="22">
        <f>500/12</f>
        <v>41.666666666666664</v>
      </c>
      <c r="L48" s="20">
        <f t="shared" si="45"/>
        <v>41.666666666666664</v>
      </c>
      <c r="M48" s="20">
        <f t="shared" si="7"/>
        <v>41.666666666666664</v>
      </c>
      <c r="N48" s="20">
        <f t="shared" si="8"/>
        <v>41.666666666666664</v>
      </c>
      <c r="O48" s="20">
        <f t="shared" si="9"/>
        <v>41.666666666666664</v>
      </c>
      <c r="P48" s="20">
        <f t="shared" si="10"/>
        <v>41.666666666666664</v>
      </c>
      <c r="Q48" s="20">
        <f t="shared" si="11"/>
        <v>41.666666666666664</v>
      </c>
      <c r="R48" s="20">
        <f t="shared" si="12"/>
        <v>41.666666666666664</v>
      </c>
      <c r="S48" s="20">
        <f t="shared" si="3"/>
        <v>41.666666666666664</v>
      </c>
      <c r="T48" s="20">
        <f t="shared" si="13"/>
        <v>41.666666666666664</v>
      </c>
      <c r="U48" s="20">
        <f t="shared" si="4"/>
        <v>41.666666666666664</v>
      </c>
      <c r="V48" s="20">
        <f t="shared" si="14"/>
        <v>41.666666666666664</v>
      </c>
      <c r="W48" s="20">
        <f t="shared" si="15"/>
        <v>41.666666666666664</v>
      </c>
      <c r="X48" s="20">
        <f t="shared" si="16"/>
        <v>41.666666666666664</v>
      </c>
      <c r="Y48" s="20">
        <f t="shared" si="17"/>
        <v>41.666666666666664</v>
      </c>
      <c r="Z48" s="20">
        <f t="shared" si="18"/>
        <v>41.666666666666664</v>
      </c>
      <c r="AA48" s="20">
        <f t="shared" si="19"/>
        <v>41.666666666666664</v>
      </c>
      <c r="AB48" s="20">
        <f t="shared" si="20"/>
        <v>41.666666666666664</v>
      </c>
      <c r="AC48" s="20">
        <f t="shared" si="21"/>
        <v>41.666666666666664</v>
      </c>
      <c r="AD48" s="20">
        <f t="shared" si="22"/>
        <v>41.666666666666664</v>
      </c>
      <c r="AE48" s="20">
        <f t="shared" si="23"/>
        <v>41.666666666666664</v>
      </c>
      <c r="AF48" s="20">
        <f t="shared" si="24"/>
        <v>41.666666666666664</v>
      </c>
      <c r="AG48" s="20">
        <f t="shared" si="25"/>
        <v>41.666666666666664</v>
      </c>
      <c r="AH48" s="20">
        <f t="shared" si="26"/>
        <v>41.666666666666664</v>
      </c>
      <c r="AI48" s="20">
        <f t="shared" si="27"/>
        <v>41.666666666666664</v>
      </c>
      <c r="AJ48" s="20">
        <f t="shared" si="28"/>
        <v>41.666666666666664</v>
      </c>
      <c r="AK48" s="20">
        <f t="shared" si="29"/>
        <v>41.666666666666664</v>
      </c>
      <c r="AL48" s="20">
        <f t="shared" si="30"/>
        <v>41.666666666666664</v>
      </c>
      <c r="AM48" s="20">
        <f t="shared" si="31"/>
        <v>41.666666666666664</v>
      </c>
      <c r="AN48" s="20">
        <f t="shared" si="32"/>
        <v>41.666666666666664</v>
      </c>
      <c r="AO48" s="20">
        <f t="shared" si="33"/>
        <v>41.666666666666664</v>
      </c>
      <c r="AP48" s="20">
        <f t="shared" si="34"/>
        <v>41.666666666666664</v>
      </c>
      <c r="AQ48" s="20">
        <f t="shared" si="35"/>
        <v>41.666666666666664</v>
      </c>
      <c r="AR48" s="20">
        <f t="shared" si="36"/>
        <v>41.666666666666664</v>
      </c>
      <c r="AS48" s="20">
        <f t="shared" si="37"/>
        <v>41.666666666666664</v>
      </c>
      <c r="AT48" s="20">
        <f t="shared" si="38"/>
        <v>41.666666666666664</v>
      </c>
      <c r="AU48" s="20">
        <f t="shared" si="39"/>
        <v>41.666666666666664</v>
      </c>
      <c r="AV48" s="20">
        <f t="shared" si="40"/>
        <v>41.666666666666664</v>
      </c>
      <c r="AW48" s="20">
        <f t="shared" si="41"/>
        <v>41.666666666666664</v>
      </c>
      <c r="AX48" s="20">
        <f t="shared" si="42"/>
        <v>41.666666666666664</v>
      </c>
      <c r="AY48" s="20">
        <f t="shared" si="43"/>
        <v>41.666666666666664</v>
      </c>
      <c r="AZ48" s="20">
        <f t="shared" si="44"/>
        <v>41.666666666666664</v>
      </c>
    </row>
    <row r="49" spans="1:52" x14ac:dyDescent="0.25">
      <c r="A49" s="1" t="s">
        <v>117</v>
      </c>
      <c r="B49" s="1" t="s">
        <v>24</v>
      </c>
      <c r="D49" t="s">
        <v>48</v>
      </c>
      <c r="E49" s="2" cm="1">
        <f t="array" aca="1" ref="E49" ca="1">INDEX(K49:AZ49,1,MATCH(TODAY(),$K$1:$AZ$1,1))*IFERROR(IF(F49="ročne",12,IF(F49="mesačne",1,12*_xlfn.TEXTJOIN("",TRUE,_xlfn.TEXTJOIN("",TRUE,IFERROR(MID(F49,ROW(INDIRECT("1:"&amp;LEN(F49))),1)*1,IF(MID(F49,ROW(INDIRECT("1:"&amp;LEN(F49))),1)=",",",","")))))),1)</f>
        <v>300</v>
      </c>
      <c r="F49" s="32" t="s">
        <v>70</v>
      </c>
      <c r="I49" s="6">
        <f ca="1">IF(F49="mesačne","",IFERROR(SUM(K49:INDEX(K49:AZ49,1,MATCH(TODAY(),$K$1:$AZ$1,1)))-J49,0))</f>
        <v>25</v>
      </c>
      <c r="K49" s="22">
        <f>300/12</f>
        <v>25</v>
      </c>
      <c r="L49" s="20">
        <f t="shared" si="45"/>
        <v>25</v>
      </c>
      <c r="M49" s="20">
        <f t="shared" si="7"/>
        <v>25</v>
      </c>
      <c r="N49" s="20">
        <f t="shared" si="8"/>
        <v>25</v>
      </c>
      <c r="O49" s="20">
        <f t="shared" si="9"/>
        <v>25</v>
      </c>
      <c r="P49" s="20">
        <f t="shared" si="10"/>
        <v>25</v>
      </c>
      <c r="Q49" s="20">
        <f t="shared" si="11"/>
        <v>25</v>
      </c>
      <c r="R49" s="20">
        <f t="shared" si="12"/>
        <v>25</v>
      </c>
      <c r="S49" s="20">
        <f t="shared" si="3"/>
        <v>25</v>
      </c>
      <c r="T49" s="20">
        <f t="shared" si="13"/>
        <v>25</v>
      </c>
      <c r="U49" s="20">
        <f t="shared" si="4"/>
        <v>25</v>
      </c>
      <c r="V49" s="20">
        <f t="shared" si="14"/>
        <v>25</v>
      </c>
      <c r="W49" s="20">
        <f t="shared" si="15"/>
        <v>25</v>
      </c>
      <c r="X49" s="20">
        <f t="shared" si="16"/>
        <v>25</v>
      </c>
      <c r="Y49" s="20">
        <f t="shared" si="17"/>
        <v>25</v>
      </c>
      <c r="Z49" s="20">
        <f t="shared" si="18"/>
        <v>25</v>
      </c>
      <c r="AA49" s="20">
        <f t="shared" si="19"/>
        <v>25</v>
      </c>
      <c r="AB49" s="20">
        <f t="shared" si="20"/>
        <v>25</v>
      </c>
      <c r="AC49" s="20">
        <f t="shared" si="21"/>
        <v>25</v>
      </c>
      <c r="AD49" s="20">
        <f t="shared" si="22"/>
        <v>25</v>
      </c>
      <c r="AE49" s="20">
        <f t="shared" si="23"/>
        <v>25</v>
      </c>
      <c r="AF49" s="20">
        <f t="shared" si="24"/>
        <v>25</v>
      </c>
      <c r="AG49" s="20">
        <f t="shared" si="25"/>
        <v>25</v>
      </c>
      <c r="AH49" s="20">
        <f t="shared" si="26"/>
        <v>25</v>
      </c>
      <c r="AI49" s="20">
        <f t="shared" si="27"/>
        <v>25</v>
      </c>
      <c r="AJ49" s="20">
        <f t="shared" si="28"/>
        <v>25</v>
      </c>
      <c r="AK49" s="20">
        <f t="shared" si="29"/>
        <v>25</v>
      </c>
      <c r="AL49" s="20">
        <f t="shared" si="30"/>
        <v>25</v>
      </c>
      <c r="AM49" s="20">
        <f t="shared" si="31"/>
        <v>25</v>
      </c>
      <c r="AN49" s="20">
        <f t="shared" si="32"/>
        <v>25</v>
      </c>
      <c r="AO49" s="20">
        <f t="shared" si="33"/>
        <v>25</v>
      </c>
      <c r="AP49" s="20">
        <f t="shared" si="34"/>
        <v>25</v>
      </c>
      <c r="AQ49" s="20">
        <f t="shared" si="35"/>
        <v>25</v>
      </c>
      <c r="AR49" s="20">
        <f t="shared" si="36"/>
        <v>25</v>
      </c>
      <c r="AS49" s="20">
        <f t="shared" si="37"/>
        <v>25</v>
      </c>
      <c r="AT49" s="20">
        <f t="shared" si="38"/>
        <v>25</v>
      </c>
      <c r="AU49" s="20">
        <f t="shared" si="39"/>
        <v>25</v>
      </c>
      <c r="AV49" s="20">
        <f t="shared" si="40"/>
        <v>25</v>
      </c>
      <c r="AW49" s="20">
        <f t="shared" si="41"/>
        <v>25</v>
      </c>
      <c r="AX49" s="20">
        <f t="shared" si="42"/>
        <v>25</v>
      </c>
      <c r="AY49" s="20">
        <f t="shared" si="43"/>
        <v>25</v>
      </c>
      <c r="AZ49" s="20">
        <f t="shared" si="44"/>
        <v>25</v>
      </c>
    </row>
    <row r="50" spans="1:52" x14ac:dyDescent="0.25">
      <c r="A50" s="1" t="s">
        <v>117</v>
      </c>
      <c r="B50" s="1" t="s">
        <v>24</v>
      </c>
      <c r="D50" t="s">
        <v>49</v>
      </c>
      <c r="E50" s="2" cm="1">
        <f t="array" aca="1" ref="E50" ca="1">INDEX(K50:AZ50,1,MATCH(TODAY(),$K$1:$AZ$1,1))*IFERROR(IF(F50="ročne",12,IF(F50="mesačne",1,12*_xlfn.TEXTJOIN("",TRUE,_xlfn.TEXTJOIN("",TRUE,IFERROR(MID(F50,ROW(INDIRECT("1:"&amp;LEN(F50))),1)*1,IF(MID(F50,ROW(INDIRECT("1:"&amp;LEN(F50))),1)=",",",","")))))),1)</f>
        <v>200</v>
      </c>
      <c r="F50" s="32" t="s">
        <v>70</v>
      </c>
      <c r="I50" s="6">
        <f ca="1">IF(F50="mesačne","",IFERROR(SUM(K50:INDEX(K50:AZ50,1,MATCH(TODAY(),$K$1:$AZ$1,1)))-J50,0))</f>
        <v>16.666666666666668</v>
      </c>
      <c r="K50" s="22">
        <f>200/12</f>
        <v>16.666666666666668</v>
      </c>
      <c r="L50" s="20">
        <f t="shared" si="45"/>
        <v>16.666666666666668</v>
      </c>
      <c r="M50" s="20">
        <f t="shared" si="7"/>
        <v>16.666666666666668</v>
      </c>
      <c r="N50" s="20">
        <f t="shared" si="8"/>
        <v>16.666666666666668</v>
      </c>
      <c r="O50" s="20">
        <f t="shared" si="9"/>
        <v>16.666666666666668</v>
      </c>
      <c r="P50" s="20">
        <f t="shared" si="10"/>
        <v>16.666666666666668</v>
      </c>
      <c r="Q50" s="20">
        <f t="shared" si="11"/>
        <v>16.666666666666668</v>
      </c>
      <c r="R50" s="20">
        <f t="shared" si="12"/>
        <v>16.666666666666668</v>
      </c>
      <c r="S50" s="20">
        <f t="shared" si="3"/>
        <v>16.666666666666668</v>
      </c>
      <c r="T50" s="20">
        <f t="shared" si="13"/>
        <v>16.666666666666668</v>
      </c>
      <c r="U50" s="20">
        <f t="shared" si="4"/>
        <v>16.666666666666668</v>
      </c>
      <c r="V50" s="20">
        <f t="shared" si="14"/>
        <v>16.666666666666668</v>
      </c>
      <c r="W50" s="20">
        <f t="shared" si="15"/>
        <v>16.666666666666668</v>
      </c>
      <c r="X50" s="20">
        <f t="shared" si="16"/>
        <v>16.666666666666668</v>
      </c>
      <c r="Y50" s="20">
        <f t="shared" si="17"/>
        <v>16.666666666666668</v>
      </c>
      <c r="Z50" s="20">
        <f t="shared" si="18"/>
        <v>16.666666666666668</v>
      </c>
      <c r="AA50" s="20">
        <f t="shared" si="19"/>
        <v>16.666666666666668</v>
      </c>
      <c r="AB50" s="20">
        <f t="shared" si="20"/>
        <v>16.666666666666668</v>
      </c>
      <c r="AC50" s="20">
        <f t="shared" si="21"/>
        <v>16.666666666666668</v>
      </c>
      <c r="AD50" s="20">
        <f t="shared" si="22"/>
        <v>16.666666666666668</v>
      </c>
      <c r="AE50" s="20">
        <f t="shared" si="23"/>
        <v>16.666666666666668</v>
      </c>
      <c r="AF50" s="20">
        <f t="shared" si="24"/>
        <v>16.666666666666668</v>
      </c>
      <c r="AG50" s="20">
        <f t="shared" si="25"/>
        <v>16.666666666666668</v>
      </c>
      <c r="AH50" s="20">
        <f t="shared" si="26"/>
        <v>16.666666666666668</v>
      </c>
      <c r="AI50" s="20">
        <f t="shared" si="27"/>
        <v>16.666666666666668</v>
      </c>
      <c r="AJ50" s="20">
        <f t="shared" si="28"/>
        <v>16.666666666666668</v>
      </c>
      <c r="AK50" s="20">
        <f t="shared" si="29"/>
        <v>16.666666666666668</v>
      </c>
      <c r="AL50" s="20">
        <f t="shared" si="30"/>
        <v>16.666666666666668</v>
      </c>
      <c r="AM50" s="20">
        <f t="shared" si="31"/>
        <v>16.666666666666668</v>
      </c>
      <c r="AN50" s="20">
        <f t="shared" si="32"/>
        <v>16.666666666666668</v>
      </c>
      <c r="AO50" s="20">
        <f t="shared" si="33"/>
        <v>16.666666666666668</v>
      </c>
      <c r="AP50" s="20">
        <f t="shared" si="34"/>
        <v>16.666666666666668</v>
      </c>
      <c r="AQ50" s="20">
        <f t="shared" si="35"/>
        <v>16.666666666666668</v>
      </c>
      <c r="AR50" s="20">
        <f t="shared" si="36"/>
        <v>16.666666666666668</v>
      </c>
      <c r="AS50" s="20">
        <f t="shared" si="37"/>
        <v>16.666666666666668</v>
      </c>
      <c r="AT50" s="20">
        <f t="shared" si="38"/>
        <v>16.666666666666668</v>
      </c>
      <c r="AU50" s="20">
        <f t="shared" si="39"/>
        <v>16.666666666666668</v>
      </c>
      <c r="AV50" s="20">
        <f t="shared" si="40"/>
        <v>16.666666666666668</v>
      </c>
      <c r="AW50" s="20">
        <f t="shared" si="41"/>
        <v>16.666666666666668</v>
      </c>
      <c r="AX50" s="20">
        <f t="shared" si="42"/>
        <v>16.666666666666668</v>
      </c>
      <c r="AY50" s="20">
        <f t="shared" si="43"/>
        <v>16.666666666666668</v>
      </c>
      <c r="AZ50" s="20">
        <f t="shared" si="44"/>
        <v>16.666666666666668</v>
      </c>
    </row>
    <row r="51" spans="1:52" x14ac:dyDescent="0.25">
      <c r="A51" s="1" t="s">
        <v>117</v>
      </c>
      <c r="B51" s="1" t="s">
        <v>6</v>
      </c>
      <c r="C51" s="1" t="s">
        <v>50</v>
      </c>
      <c r="D51" t="s">
        <v>51</v>
      </c>
      <c r="E51" s="2" cm="1">
        <f t="array" aca="1" ref="E51" ca="1">INDEX(K51:AZ51,1,MATCH(TODAY(),$K$1:$AZ$1,1))*IFERROR(IF(F51="ročne",12,IF(F51="mesačne",1,12*_xlfn.TEXTJOIN("",TRUE,_xlfn.TEXTJOIN("",TRUE,IFERROR(MID(F51,ROW(INDIRECT("1:"&amp;LEN(F51))),1)*1,IF(MID(F51,ROW(INDIRECT("1:"&amp;LEN(F51))),1)=",",",","")))))),1)</f>
        <v>200</v>
      </c>
      <c r="F51" s="32" t="s">
        <v>70</v>
      </c>
      <c r="I51" s="6">
        <f ca="1">IF(F51="mesačne","",IFERROR(SUM(K51:INDEX(K51:AZ51,1,MATCH(TODAY(),$K$1:$AZ$1,1)))-J51,0))</f>
        <v>16.666666666666668</v>
      </c>
      <c r="K51" s="22">
        <f>200/12</f>
        <v>16.666666666666668</v>
      </c>
      <c r="L51" s="20">
        <f t="shared" si="45"/>
        <v>16.666666666666668</v>
      </c>
      <c r="M51" s="20">
        <f t="shared" si="7"/>
        <v>16.666666666666668</v>
      </c>
      <c r="N51" s="20">
        <f t="shared" si="8"/>
        <v>16.666666666666668</v>
      </c>
      <c r="O51" s="20">
        <f t="shared" si="9"/>
        <v>16.666666666666668</v>
      </c>
      <c r="P51" s="20">
        <f t="shared" si="10"/>
        <v>16.666666666666668</v>
      </c>
      <c r="Q51" s="20">
        <f t="shared" si="11"/>
        <v>16.666666666666668</v>
      </c>
      <c r="R51" s="20">
        <f t="shared" si="12"/>
        <v>16.666666666666668</v>
      </c>
      <c r="S51" s="20">
        <f t="shared" si="3"/>
        <v>16.666666666666668</v>
      </c>
      <c r="T51" s="20">
        <f t="shared" si="13"/>
        <v>16.666666666666668</v>
      </c>
      <c r="U51" s="20">
        <f t="shared" si="4"/>
        <v>16.666666666666668</v>
      </c>
      <c r="V51" s="20">
        <f t="shared" si="14"/>
        <v>16.666666666666668</v>
      </c>
      <c r="W51" s="20">
        <f t="shared" si="15"/>
        <v>16.666666666666668</v>
      </c>
      <c r="X51" s="20">
        <f t="shared" si="16"/>
        <v>16.666666666666668</v>
      </c>
      <c r="Y51" s="20">
        <f t="shared" si="17"/>
        <v>16.666666666666668</v>
      </c>
      <c r="Z51" s="20">
        <f t="shared" si="18"/>
        <v>16.666666666666668</v>
      </c>
      <c r="AA51" s="20">
        <f t="shared" si="19"/>
        <v>16.666666666666668</v>
      </c>
      <c r="AB51" s="20">
        <f t="shared" si="20"/>
        <v>16.666666666666668</v>
      </c>
      <c r="AC51" s="20">
        <f t="shared" si="21"/>
        <v>16.666666666666668</v>
      </c>
      <c r="AD51" s="20">
        <f t="shared" si="22"/>
        <v>16.666666666666668</v>
      </c>
      <c r="AE51" s="20">
        <f t="shared" si="23"/>
        <v>16.666666666666668</v>
      </c>
      <c r="AF51" s="20">
        <f t="shared" si="24"/>
        <v>16.666666666666668</v>
      </c>
      <c r="AG51" s="20">
        <f t="shared" si="25"/>
        <v>16.666666666666668</v>
      </c>
      <c r="AH51" s="20">
        <f t="shared" si="26"/>
        <v>16.666666666666668</v>
      </c>
      <c r="AI51" s="20">
        <f t="shared" si="27"/>
        <v>16.666666666666668</v>
      </c>
      <c r="AJ51" s="20">
        <f t="shared" si="28"/>
        <v>16.666666666666668</v>
      </c>
      <c r="AK51" s="20">
        <f t="shared" si="29"/>
        <v>16.666666666666668</v>
      </c>
      <c r="AL51" s="20">
        <f t="shared" si="30"/>
        <v>16.666666666666668</v>
      </c>
      <c r="AM51" s="20">
        <f t="shared" si="31"/>
        <v>16.666666666666668</v>
      </c>
      <c r="AN51" s="20">
        <f t="shared" si="32"/>
        <v>16.666666666666668</v>
      </c>
      <c r="AO51" s="20">
        <f t="shared" si="33"/>
        <v>16.666666666666668</v>
      </c>
      <c r="AP51" s="20">
        <f t="shared" si="34"/>
        <v>16.666666666666668</v>
      </c>
      <c r="AQ51" s="20">
        <f t="shared" si="35"/>
        <v>16.666666666666668</v>
      </c>
      <c r="AR51" s="20">
        <f t="shared" si="36"/>
        <v>16.666666666666668</v>
      </c>
      <c r="AS51" s="20">
        <f t="shared" si="37"/>
        <v>16.666666666666668</v>
      </c>
      <c r="AT51" s="20">
        <f t="shared" si="38"/>
        <v>16.666666666666668</v>
      </c>
      <c r="AU51" s="20">
        <f t="shared" si="39"/>
        <v>16.666666666666668</v>
      </c>
      <c r="AV51" s="20">
        <f t="shared" si="40"/>
        <v>16.666666666666668</v>
      </c>
      <c r="AW51" s="20">
        <f t="shared" si="41"/>
        <v>16.666666666666668</v>
      </c>
      <c r="AX51" s="20">
        <f t="shared" si="42"/>
        <v>16.666666666666668</v>
      </c>
      <c r="AY51" s="20">
        <f t="shared" si="43"/>
        <v>16.666666666666668</v>
      </c>
      <c r="AZ51" s="20">
        <f t="shared" si="44"/>
        <v>16.666666666666668</v>
      </c>
    </row>
    <row r="52" spans="1:52" x14ac:dyDescent="0.25">
      <c r="A52" s="1" t="s">
        <v>117</v>
      </c>
      <c r="B52" s="1" t="s">
        <v>24</v>
      </c>
      <c r="D52" t="s">
        <v>52</v>
      </c>
      <c r="E52" s="2" cm="1">
        <f t="array" aca="1" ref="E52" ca="1">INDEX(K52:AZ52,1,MATCH(TODAY(),$K$1:$AZ$1,1))*IFERROR(IF(F52="ročne",12,IF(F52="mesačne",1,12*_xlfn.TEXTJOIN("",TRUE,_xlfn.TEXTJOIN("",TRUE,IFERROR(MID(F52,ROW(INDIRECT("1:"&amp;LEN(F52))),1)*1,IF(MID(F52,ROW(INDIRECT("1:"&amp;LEN(F52))),1)=",",",","")))))),1)</f>
        <v>100</v>
      </c>
      <c r="F52" s="32" t="s">
        <v>70</v>
      </c>
      <c r="I52" s="6">
        <f ca="1">IF(F52="mesačne","",IFERROR(SUM(K52:INDEX(K52:AZ52,1,MATCH(TODAY(),$K$1:$AZ$1,1)))-J52,0))</f>
        <v>8.3333333333333339</v>
      </c>
      <c r="K52" s="22">
        <f>100/12</f>
        <v>8.3333333333333339</v>
      </c>
      <c r="L52" s="20">
        <f t="shared" si="45"/>
        <v>8.3333333333333339</v>
      </c>
      <c r="M52" s="20">
        <f t="shared" si="7"/>
        <v>8.3333333333333339</v>
      </c>
      <c r="N52" s="20">
        <f t="shared" si="8"/>
        <v>8.3333333333333339</v>
      </c>
      <c r="O52" s="20">
        <f t="shared" si="9"/>
        <v>8.3333333333333339</v>
      </c>
      <c r="P52" s="20">
        <f t="shared" si="10"/>
        <v>8.3333333333333339</v>
      </c>
      <c r="Q52" s="20">
        <f t="shared" si="11"/>
        <v>8.3333333333333339</v>
      </c>
      <c r="R52" s="20">
        <f t="shared" si="12"/>
        <v>8.3333333333333339</v>
      </c>
      <c r="S52" s="20">
        <f t="shared" si="3"/>
        <v>8.3333333333333339</v>
      </c>
      <c r="T52" s="20">
        <f t="shared" si="13"/>
        <v>8.3333333333333339</v>
      </c>
      <c r="U52" s="20">
        <f t="shared" si="4"/>
        <v>8.3333333333333339</v>
      </c>
      <c r="V52" s="20">
        <f t="shared" si="14"/>
        <v>8.3333333333333339</v>
      </c>
      <c r="W52" s="20">
        <f t="shared" si="15"/>
        <v>8.3333333333333339</v>
      </c>
      <c r="X52" s="20">
        <f t="shared" si="16"/>
        <v>8.3333333333333339</v>
      </c>
      <c r="Y52" s="20">
        <f t="shared" si="17"/>
        <v>8.3333333333333339</v>
      </c>
      <c r="Z52" s="20">
        <f t="shared" si="18"/>
        <v>8.3333333333333339</v>
      </c>
      <c r="AA52" s="20">
        <f t="shared" si="19"/>
        <v>8.3333333333333339</v>
      </c>
      <c r="AB52" s="20">
        <f t="shared" si="20"/>
        <v>8.3333333333333339</v>
      </c>
      <c r="AC52" s="20">
        <f t="shared" si="21"/>
        <v>8.3333333333333339</v>
      </c>
      <c r="AD52" s="20">
        <f t="shared" si="22"/>
        <v>8.3333333333333339</v>
      </c>
      <c r="AE52" s="20">
        <f t="shared" si="23"/>
        <v>8.3333333333333339</v>
      </c>
      <c r="AF52" s="20">
        <f t="shared" si="24"/>
        <v>8.3333333333333339</v>
      </c>
      <c r="AG52" s="20">
        <f t="shared" si="25"/>
        <v>8.3333333333333339</v>
      </c>
      <c r="AH52" s="20">
        <f t="shared" si="26"/>
        <v>8.3333333333333339</v>
      </c>
      <c r="AI52" s="20">
        <f t="shared" si="27"/>
        <v>8.3333333333333339</v>
      </c>
      <c r="AJ52" s="20">
        <f t="shared" si="28"/>
        <v>8.3333333333333339</v>
      </c>
      <c r="AK52" s="20">
        <f t="shared" si="29"/>
        <v>8.3333333333333339</v>
      </c>
      <c r="AL52" s="20">
        <f t="shared" si="30"/>
        <v>8.3333333333333339</v>
      </c>
      <c r="AM52" s="20">
        <f t="shared" si="31"/>
        <v>8.3333333333333339</v>
      </c>
      <c r="AN52" s="20">
        <f t="shared" si="32"/>
        <v>8.3333333333333339</v>
      </c>
      <c r="AO52" s="20">
        <f t="shared" si="33"/>
        <v>8.3333333333333339</v>
      </c>
      <c r="AP52" s="20">
        <f t="shared" si="34"/>
        <v>8.3333333333333339</v>
      </c>
      <c r="AQ52" s="20">
        <f t="shared" si="35"/>
        <v>8.3333333333333339</v>
      </c>
      <c r="AR52" s="20">
        <f t="shared" si="36"/>
        <v>8.3333333333333339</v>
      </c>
      <c r="AS52" s="20">
        <f t="shared" si="37"/>
        <v>8.3333333333333339</v>
      </c>
      <c r="AT52" s="20">
        <f t="shared" si="38"/>
        <v>8.3333333333333339</v>
      </c>
      <c r="AU52" s="20">
        <f t="shared" si="39"/>
        <v>8.3333333333333339</v>
      </c>
      <c r="AV52" s="20">
        <f t="shared" si="40"/>
        <v>8.3333333333333339</v>
      </c>
      <c r="AW52" s="20">
        <f t="shared" si="41"/>
        <v>8.3333333333333339</v>
      </c>
      <c r="AX52" s="20">
        <f t="shared" si="42"/>
        <v>8.3333333333333339</v>
      </c>
      <c r="AY52" s="20">
        <f t="shared" si="43"/>
        <v>8.3333333333333339</v>
      </c>
      <c r="AZ52" s="20">
        <f t="shared" si="44"/>
        <v>8.3333333333333339</v>
      </c>
    </row>
    <row r="53" spans="1:52" x14ac:dyDescent="0.25">
      <c r="A53" s="1" t="s">
        <v>111</v>
      </c>
      <c r="B53" s="1" t="s">
        <v>6</v>
      </c>
      <c r="D53" t="s">
        <v>56</v>
      </c>
      <c r="E53" s="2" cm="1">
        <f t="array" aca="1" ref="E53" ca="1">INDEX(K53:AZ53,1,MATCH(TODAY(),$K$1:$AZ$1,1))*IFERROR(IF(F53="ročne",12,IF(F53="mesačne",1,12*_xlfn.TEXTJOIN("",TRUE,_xlfn.TEXTJOIN("",TRUE,IFERROR(MID(F53,ROW(INDIRECT("1:"&amp;LEN(F53))),1)*1,IF(MID(F53,ROW(INDIRECT("1:"&amp;LEN(F53))),1)=",",",","")))))),1)</f>
        <v>50</v>
      </c>
      <c r="F53" s="32" t="s">
        <v>71</v>
      </c>
      <c r="I53" s="6" t="str">
        <f ca="1">IF(F53="mesačne","",IFERROR(SUM(K53:INDEX(K53:AZ53,1,MATCH(TODAY(),$K$1:$AZ$1,1)))-J53,0))</f>
        <v/>
      </c>
      <c r="K53" s="22">
        <v>50</v>
      </c>
      <c r="L53" s="20">
        <f t="shared" si="45"/>
        <v>50</v>
      </c>
      <c r="M53" s="20">
        <f t="shared" si="7"/>
        <v>50</v>
      </c>
      <c r="N53" s="20">
        <f t="shared" si="8"/>
        <v>50</v>
      </c>
      <c r="O53" s="20">
        <f t="shared" si="9"/>
        <v>50</v>
      </c>
      <c r="P53" s="20">
        <f t="shared" si="10"/>
        <v>50</v>
      </c>
      <c r="Q53" s="20">
        <f t="shared" si="11"/>
        <v>50</v>
      </c>
      <c r="R53" s="20">
        <f t="shared" si="12"/>
        <v>50</v>
      </c>
      <c r="S53" s="20">
        <f t="shared" si="3"/>
        <v>50</v>
      </c>
      <c r="T53" s="20">
        <f t="shared" si="13"/>
        <v>50</v>
      </c>
      <c r="U53" s="20">
        <f t="shared" si="4"/>
        <v>50</v>
      </c>
      <c r="V53" s="20">
        <f t="shared" si="14"/>
        <v>50</v>
      </c>
      <c r="W53" s="20">
        <f t="shared" si="15"/>
        <v>50</v>
      </c>
      <c r="X53" s="20">
        <f t="shared" si="16"/>
        <v>50</v>
      </c>
      <c r="Y53" s="20">
        <f t="shared" si="17"/>
        <v>50</v>
      </c>
      <c r="Z53" s="20">
        <f t="shared" si="18"/>
        <v>50</v>
      </c>
      <c r="AA53" s="20">
        <f t="shared" si="19"/>
        <v>50</v>
      </c>
      <c r="AB53" s="20">
        <f t="shared" si="20"/>
        <v>50</v>
      </c>
      <c r="AC53" s="20">
        <f t="shared" si="21"/>
        <v>50</v>
      </c>
      <c r="AD53" s="20">
        <f t="shared" si="22"/>
        <v>50</v>
      </c>
      <c r="AE53" s="20">
        <f t="shared" si="23"/>
        <v>50</v>
      </c>
      <c r="AF53" s="20">
        <f t="shared" si="24"/>
        <v>50</v>
      </c>
      <c r="AG53" s="20">
        <f t="shared" si="25"/>
        <v>50</v>
      </c>
      <c r="AH53" s="20">
        <f t="shared" si="26"/>
        <v>50</v>
      </c>
      <c r="AI53" s="20">
        <f t="shared" si="27"/>
        <v>50</v>
      </c>
      <c r="AJ53" s="20">
        <f t="shared" si="28"/>
        <v>50</v>
      </c>
      <c r="AK53" s="20">
        <f t="shared" si="29"/>
        <v>50</v>
      </c>
      <c r="AL53" s="20">
        <f t="shared" si="30"/>
        <v>50</v>
      </c>
      <c r="AM53" s="20">
        <f t="shared" si="31"/>
        <v>50</v>
      </c>
      <c r="AN53" s="20">
        <f t="shared" si="32"/>
        <v>50</v>
      </c>
      <c r="AO53" s="20">
        <f t="shared" si="33"/>
        <v>50</v>
      </c>
      <c r="AP53" s="20">
        <f t="shared" si="34"/>
        <v>50</v>
      </c>
      <c r="AQ53" s="20">
        <f t="shared" si="35"/>
        <v>50</v>
      </c>
      <c r="AR53" s="20">
        <f t="shared" si="36"/>
        <v>50</v>
      </c>
      <c r="AS53" s="20">
        <f t="shared" si="37"/>
        <v>50</v>
      </c>
      <c r="AT53" s="20">
        <f t="shared" si="38"/>
        <v>50</v>
      </c>
      <c r="AU53" s="20">
        <f t="shared" si="39"/>
        <v>50</v>
      </c>
      <c r="AV53" s="20">
        <f t="shared" si="40"/>
        <v>50</v>
      </c>
      <c r="AW53" s="20">
        <f t="shared" si="41"/>
        <v>50</v>
      </c>
      <c r="AX53" s="20">
        <f t="shared" si="42"/>
        <v>50</v>
      </c>
      <c r="AY53" s="20">
        <f t="shared" si="43"/>
        <v>50</v>
      </c>
      <c r="AZ53" s="20">
        <f t="shared" si="44"/>
        <v>50</v>
      </c>
    </row>
    <row r="54" spans="1:52" x14ac:dyDescent="0.25">
      <c r="A54" s="1" t="s">
        <v>117</v>
      </c>
      <c r="B54" s="1" t="s">
        <v>24</v>
      </c>
      <c r="D54" t="s">
        <v>57</v>
      </c>
      <c r="E54" s="2" cm="1">
        <f t="array" aca="1" ref="E54" ca="1">INDEX(K54:AZ54,1,MATCH(TODAY(),$K$1:$AZ$1,1))*IFERROR(IF(F54="ročne",12,IF(F54="mesačne",1,12*_xlfn.TEXTJOIN("",TRUE,_xlfn.TEXTJOIN("",TRUE,IFERROR(MID(F54,ROW(INDIRECT("1:"&amp;LEN(F54))),1)*1,IF(MID(F54,ROW(INDIRECT("1:"&amp;LEN(F54))),1)=",",",","")))))),1)</f>
        <v>100</v>
      </c>
      <c r="F54" s="32" t="s">
        <v>70</v>
      </c>
      <c r="I54" s="6">
        <f ca="1">IF(F54="mesačne","",IFERROR(SUM(K54:INDEX(K54:AZ54,1,MATCH(TODAY(),$K$1:$AZ$1,1)))-J54,0))</f>
        <v>8.3333333333333339</v>
      </c>
      <c r="K54" s="22">
        <f>100/12</f>
        <v>8.3333333333333339</v>
      </c>
      <c r="L54" s="20">
        <f t="shared" si="45"/>
        <v>8.3333333333333339</v>
      </c>
      <c r="M54" s="20">
        <f t="shared" si="7"/>
        <v>8.3333333333333339</v>
      </c>
      <c r="N54" s="20">
        <f t="shared" si="8"/>
        <v>8.3333333333333339</v>
      </c>
      <c r="O54" s="20">
        <f t="shared" si="9"/>
        <v>8.3333333333333339</v>
      </c>
      <c r="P54" s="20">
        <f t="shared" si="10"/>
        <v>8.3333333333333339</v>
      </c>
      <c r="Q54" s="20">
        <f t="shared" si="11"/>
        <v>8.3333333333333339</v>
      </c>
      <c r="R54" s="20">
        <f t="shared" si="12"/>
        <v>8.3333333333333339</v>
      </c>
      <c r="S54" s="20">
        <f t="shared" si="3"/>
        <v>8.3333333333333339</v>
      </c>
      <c r="T54" s="20">
        <f t="shared" si="13"/>
        <v>8.3333333333333339</v>
      </c>
      <c r="U54" s="20">
        <f t="shared" si="4"/>
        <v>8.3333333333333339</v>
      </c>
      <c r="V54" s="20">
        <f t="shared" si="14"/>
        <v>8.3333333333333339</v>
      </c>
      <c r="W54" s="20">
        <f t="shared" si="15"/>
        <v>8.3333333333333339</v>
      </c>
      <c r="X54" s="20">
        <f t="shared" si="16"/>
        <v>8.3333333333333339</v>
      </c>
      <c r="Y54" s="20">
        <f t="shared" si="17"/>
        <v>8.3333333333333339</v>
      </c>
      <c r="Z54" s="20">
        <f t="shared" si="18"/>
        <v>8.3333333333333339</v>
      </c>
      <c r="AA54" s="20">
        <f t="shared" si="19"/>
        <v>8.3333333333333339</v>
      </c>
      <c r="AB54" s="20">
        <f t="shared" si="20"/>
        <v>8.3333333333333339</v>
      </c>
      <c r="AC54" s="20">
        <f t="shared" si="21"/>
        <v>8.3333333333333339</v>
      </c>
      <c r="AD54" s="20">
        <f t="shared" si="22"/>
        <v>8.3333333333333339</v>
      </c>
      <c r="AE54" s="20">
        <f t="shared" si="23"/>
        <v>8.3333333333333339</v>
      </c>
      <c r="AF54" s="20">
        <f t="shared" si="24"/>
        <v>8.3333333333333339</v>
      </c>
      <c r="AG54" s="20">
        <f t="shared" si="25"/>
        <v>8.3333333333333339</v>
      </c>
      <c r="AH54" s="20">
        <f t="shared" si="26"/>
        <v>8.3333333333333339</v>
      </c>
      <c r="AI54" s="20">
        <f t="shared" si="27"/>
        <v>8.3333333333333339</v>
      </c>
      <c r="AJ54" s="20">
        <f t="shared" si="28"/>
        <v>8.3333333333333339</v>
      </c>
      <c r="AK54" s="20">
        <f t="shared" si="29"/>
        <v>8.3333333333333339</v>
      </c>
      <c r="AL54" s="20">
        <f t="shared" si="30"/>
        <v>8.3333333333333339</v>
      </c>
      <c r="AM54" s="20">
        <f t="shared" si="31"/>
        <v>8.3333333333333339</v>
      </c>
      <c r="AN54" s="20">
        <f t="shared" si="32"/>
        <v>8.3333333333333339</v>
      </c>
      <c r="AO54" s="20">
        <f t="shared" si="33"/>
        <v>8.3333333333333339</v>
      </c>
      <c r="AP54" s="20">
        <f t="shared" si="34"/>
        <v>8.3333333333333339</v>
      </c>
      <c r="AQ54" s="20">
        <f t="shared" si="35"/>
        <v>8.3333333333333339</v>
      </c>
      <c r="AR54" s="20">
        <f t="shared" si="36"/>
        <v>8.3333333333333339</v>
      </c>
      <c r="AS54" s="20">
        <f t="shared" si="37"/>
        <v>8.3333333333333339</v>
      </c>
      <c r="AT54" s="20">
        <f t="shared" si="38"/>
        <v>8.3333333333333339</v>
      </c>
      <c r="AU54" s="20">
        <f t="shared" si="39"/>
        <v>8.3333333333333339</v>
      </c>
      <c r="AV54" s="20">
        <f t="shared" si="40"/>
        <v>8.3333333333333339</v>
      </c>
      <c r="AW54" s="20">
        <f t="shared" si="41"/>
        <v>8.3333333333333339</v>
      </c>
      <c r="AX54" s="20">
        <f t="shared" si="42"/>
        <v>8.3333333333333339</v>
      </c>
      <c r="AY54" s="20">
        <f t="shared" si="43"/>
        <v>8.3333333333333339</v>
      </c>
      <c r="AZ54" s="20">
        <f t="shared" si="44"/>
        <v>8.3333333333333339</v>
      </c>
    </row>
    <row r="55" spans="1:52" x14ac:dyDescent="0.25">
      <c r="A55" s="1" t="s">
        <v>117</v>
      </c>
      <c r="B55" s="1" t="s">
        <v>24</v>
      </c>
      <c r="C55" s="1" t="s">
        <v>53</v>
      </c>
      <c r="D55" t="s">
        <v>54</v>
      </c>
      <c r="E55" s="2" cm="1">
        <f t="array" aca="1" ref="E55" ca="1">INDEX(K55:AZ55,1,MATCH(TODAY(),$K$1:$AZ$1,1))*IFERROR(IF(F55="ročne",12,IF(F55="mesačne",1,12*_xlfn.TEXTJOIN("",TRUE,_xlfn.TEXTJOIN("",TRUE,IFERROR(MID(F55,ROW(INDIRECT("1:"&amp;LEN(F55))),1)*1,IF(MID(F55,ROW(INDIRECT("1:"&amp;LEN(F55))),1)=",",",","")))))),1)</f>
        <v>300</v>
      </c>
      <c r="F55" s="32" t="s">
        <v>70</v>
      </c>
      <c r="I55" s="6">
        <f ca="1">IF(F55="mesačne","",IFERROR(SUM(K55:INDEX(K55:AZ55,1,MATCH(TODAY(),$K$1:$AZ$1,1)))-J55,0))</f>
        <v>25</v>
      </c>
      <c r="K55" s="22">
        <f>300/12</f>
        <v>25</v>
      </c>
      <c r="L55" s="20">
        <f t="shared" si="45"/>
        <v>25</v>
      </c>
      <c r="M55" s="20">
        <f t="shared" si="7"/>
        <v>25</v>
      </c>
      <c r="N55" s="20">
        <f t="shared" si="8"/>
        <v>25</v>
      </c>
      <c r="O55" s="20">
        <f t="shared" si="9"/>
        <v>25</v>
      </c>
      <c r="P55" s="20">
        <f t="shared" si="10"/>
        <v>25</v>
      </c>
      <c r="Q55" s="20">
        <f t="shared" si="11"/>
        <v>25</v>
      </c>
      <c r="R55" s="20">
        <f t="shared" si="12"/>
        <v>25</v>
      </c>
      <c r="S55" s="20">
        <f t="shared" si="3"/>
        <v>25</v>
      </c>
      <c r="T55" s="20">
        <f t="shared" si="13"/>
        <v>25</v>
      </c>
      <c r="U55" s="20">
        <f t="shared" si="4"/>
        <v>25</v>
      </c>
      <c r="V55" s="20">
        <f t="shared" si="14"/>
        <v>25</v>
      </c>
      <c r="W55" s="20">
        <f t="shared" si="15"/>
        <v>25</v>
      </c>
      <c r="X55" s="20">
        <f t="shared" si="16"/>
        <v>25</v>
      </c>
      <c r="Y55" s="20">
        <f t="shared" si="17"/>
        <v>25</v>
      </c>
      <c r="Z55" s="20">
        <f t="shared" si="18"/>
        <v>25</v>
      </c>
      <c r="AA55" s="20">
        <f t="shared" si="19"/>
        <v>25</v>
      </c>
      <c r="AB55" s="20">
        <f t="shared" si="20"/>
        <v>25</v>
      </c>
      <c r="AC55" s="20">
        <f t="shared" si="21"/>
        <v>25</v>
      </c>
      <c r="AD55" s="20">
        <f t="shared" si="22"/>
        <v>25</v>
      </c>
      <c r="AE55" s="20">
        <f t="shared" si="23"/>
        <v>25</v>
      </c>
      <c r="AF55" s="20">
        <f t="shared" si="24"/>
        <v>25</v>
      </c>
      <c r="AG55" s="20">
        <f t="shared" si="25"/>
        <v>25</v>
      </c>
      <c r="AH55" s="20">
        <f t="shared" si="26"/>
        <v>25</v>
      </c>
      <c r="AI55" s="20">
        <f t="shared" si="27"/>
        <v>25</v>
      </c>
      <c r="AJ55" s="20">
        <f t="shared" si="28"/>
        <v>25</v>
      </c>
      <c r="AK55" s="20">
        <f t="shared" si="29"/>
        <v>25</v>
      </c>
      <c r="AL55" s="20">
        <f t="shared" si="30"/>
        <v>25</v>
      </c>
      <c r="AM55" s="20">
        <f t="shared" si="31"/>
        <v>25</v>
      </c>
      <c r="AN55" s="20">
        <f t="shared" si="32"/>
        <v>25</v>
      </c>
      <c r="AO55" s="20">
        <f t="shared" si="33"/>
        <v>25</v>
      </c>
      <c r="AP55" s="20">
        <f t="shared" si="34"/>
        <v>25</v>
      </c>
      <c r="AQ55" s="20">
        <f t="shared" si="35"/>
        <v>25</v>
      </c>
      <c r="AR55" s="20">
        <f t="shared" si="36"/>
        <v>25</v>
      </c>
      <c r="AS55" s="20">
        <f t="shared" si="37"/>
        <v>25</v>
      </c>
      <c r="AT55" s="20">
        <f t="shared" si="38"/>
        <v>25</v>
      </c>
      <c r="AU55" s="20">
        <f t="shared" si="39"/>
        <v>25</v>
      </c>
      <c r="AV55" s="20">
        <f t="shared" si="40"/>
        <v>25</v>
      </c>
      <c r="AW55" s="20">
        <f t="shared" si="41"/>
        <v>25</v>
      </c>
      <c r="AX55" s="20">
        <f t="shared" si="42"/>
        <v>25</v>
      </c>
      <c r="AY55" s="20">
        <f t="shared" si="43"/>
        <v>25</v>
      </c>
      <c r="AZ55" s="20">
        <f t="shared" si="44"/>
        <v>25</v>
      </c>
    </row>
    <row r="56" spans="1:52" x14ac:dyDescent="0.25">
      <c r="A56" s="1" t="s">
        <v>117</v>
      </c>
      <c r="B56" s="1" t="s">
        <v>24</v>
      </c>
      <c r="D56" t="s">
        <v>55</v>
      </c>
      <c r="E56" s="2" cm="1">
        <f t="array" aca="1" ref="E56" ca="1">INDEX(K56:AZ56,1,MATCH(TODAY(),$K$1:$AZ$1,1))*IFERROR(IF(F56="ročne",12,IF(F56="mesačne",1,12*_xlfn.TEXTJOIN("",TRUE,_xlfn.TEXTJOIN("",TRUE,IFERROR(MID(F56,ROW(INDIRECT("1:"&amp;LEN(F56))),1)*1,IF(MID(F56,ROW(INDIRECT("1:"&amp;LEN(F56))),1)=",",",","")))))),1)</f>
        <v>100</v>
      </c>
      <c r="F56" s="32" t="s">
        <v>70</v>
      </c>
      <c r="I56" s="6">
        <f ca="1">IF(F56="mesačne","",IFERROR(SUM(K56:INDEX(K56:AZ56,1,MATCH(TODAY(),$K$1:$AZ$1,1)))-J56,0))</f>
        <v>8.3333333333333339</v>
      </c>
      <c r="K56" s="22">
        <f>100/12</f>
        <v>8.3333333333333339</v>
      </c>
      <c r="L56" s="20">
        <f t="shared" si="45"/>
        <v>8.3333333333333339</v>
      </c>
      <c r="M56" s="20">
        <f t="shared" si="7"/>
        <v>8.3333333333333339</v>
      </c>
      <c r="N56" s="20">
        <f t="shared" si="8"/>
        <v>8.3333333333333339</v>
      </c>
      <c r="O56" s="20">
        <f t="shared" si="9"/>
        <v>8.3333333333333339</v>
      </c>
      <c r="P56" s="20">
        <f t="shared" si="10"/>
        <v>8.3333333333333339</v>
      </c>
      <c r="Q56" s="20">
        <f t="shared" si="11"/>
        <v>8.3333333333333339</v>
      </c>
      <c r="R56" s="20">
        <f t="shared" si="12"/>
        <v>8.3333333333333339</v>
      </c>
      <c r="S56" s="20">
        <f t="shared" si="3"/>
        <v>8.3333333333333339</v>
      </c>
      <c r="T56" s="20">
        <f t="shared" si="13"/>
        <v>8.3333333333333339</v>
      </c>
      <c r="U56" s="20">
        <f t="shared" si="4"/>
        <v>8.3333333333333339</v>
      </c>
      <c r="V56" s="20">
        <f t="shared" si="14"/>
        <v>8.3333333333333339</v>
      </c>
      <c r="W56" s="20">
        <f t="shared" si="15"/>
        <v>8.3333333333333339</v>
      </c>
      <c r="X56" s="20">
        <f t="shared" si="16"/>
        <v>8.3333333333333339</v>
      </c>
      <c r="Y56" s="20">
        <f t="shared" si="17"/>
        <v>8.3333333333333339</v>
      </c>
      <c r="Z56" s="20">
        <f t="shared" si="18"/>
        <v>8.3333333333333339</v>
      </c>
      <c r="AA56" s="20">
        <f t="shared" si="19"/>
        <v>8.3333333333333339</v>
      </c>
      <c r="AB56" s="20">
        <f t="shared" si="20"/>
        <v>8.3333333333333339</v>
      </c>
      <c r="AC56" s="20">
        <f t="shared" si="21"/>
        <v>8.3333333333333339</v>
      </c>
      <c r="AD56" s="20">
        <f t="shared" si="22"/>
        <v>8.3333333333333339</v>
      </c>
      <c r="AE56" s="20">
        <f t="shared" si="23"/>
        <v>8.3333333333333339</v>
      </c>
      <c r="AF56" s="20">
        <f t="shared" si="24"/>
        <v>8.3333333333333339</v>
      </c>
      <c r="AG56" s="20">
        <f t="shared" si="25"/>
        <v>8.3333333333333339</v>
      </c>
      <c r="AH56" s="20">
        <f t="shared" si="26"/>
        <v>8.3333333333333339</v>
      </c>
      <c r="AI56" s="20">
        <f t="shared" si="27"/>
        <v>8.3333333333333339</v>
      </c>
      <c r="AJ56" s="20">
        <f t="shared" si="28"/>
        <v>8.3333333333333339</v>
      </c>
      <c r="AK56" s="20">
        <f t="shared" si="29"/>
        <v>8.3333333333333339</v>
      </c>
      <c r="AL56" s="20">
        <f t="shared" si="30"/>
        <v>8.3333333333333339</v>
      </c>
      <c r="AM56" s="20">
        <f t="shared" si="31"/>
        <v>8.3333333333333339</v>
      </c>
      <c r="AN56" s="20">
        <f t="shared" si="32"/>
        <v>8.3333333333333339</v>
      </c>
      <c r="AO56" s="20">
        <f t="shared" si="33"/>
        <v>8.3333333333333339</v>
      </c>
      <c r="AP56" s="20">
        <f t="shared" si="34"/>
        <v>8.3333333333333339</v>
      </c>
      <c r="AQ56" s="20">
        <f t="shared" si="35"/>
        <v>8.3333333333333339</v>
      </c>
      <c r="AR56" s="20">
        <f t="shared" si="36"/>
        <v>8.3333333333333339</v>
      </c>
      <c r="AS56" s="20">
        <f t="shared" si="37"/>
        <v>8.3333333333333339</v>
      </c>
      <c r="AT56" s="20">
        <f t="shared" si="38"/>
        <v>8.3333333333333339</v>
      </c>
      <c r="AU56" s="20">
        <f t="shared" si="39"/>
        <v>8.3333333333333339</v>
      </c>
      <c r="AV56" s="20">
        <f t="shared" si="40"/>
        <v>8.3333333333333339</v>
      </c>
      <c r="AW56" s="20">
        <f t="shared" si="41"/>
        <v>8.3333333333333339</v>
      </c>
      <c r="AX56" s="20">
        <f t="shared" si="42"/>
        <v>8.3333333333333339</v>
      </c>
      <c r="AY56" s="20">
        <f t="shared" si="43"/>
        <v>8.3333333333333339</v>
      </c>
      <c r="AZ56" s="20">
        <f t="shared" si="44"/>
        <v>8.3333333333333339</v>
      </c>
    </row>
    <row r="57" spans="1:52" x14ac:dyDescent="0.25">
      <c r="A57" s="1" t="s">
        <v>117</v>
      </c>
      <c r="B57" s="1" t="s">
        <v>24</v>
      </c>
      <c r="D57" t="s">
        <v>101</v>
      </c>
      <c r="E57" s="2" cm="1">
        <f t="array" aca="1" ref="E57" ca="1">INDEX(K57:AZ57,1,MATCH(TODAY(),$K$1:$AZ$1,1))*IFERROR(IF(F57="ročne",12,IF(F57="mesačne",1,12*_xlfn.TEXTJOIN("",TRUE,_xlfn.TEXTJOIN("",TRUE,IFERROR(MID(F57,ROW(INDIRECT("1:"&amp;LEN(F57))),1)*1,IF(MID(F57,ROW(INDIRECT("1:"&amp;LEN(F57))),1)=",",",","")))))),1)</f>
        <v>300</v>
      </c>
      <c r="F57" s="32" t="s">
        <v>70</v>
      </c>
      <c r="G57" t="s">
        <v>127</v>
      </c>
      <c r="I57" s="6">
        <f ca="1">IF(F57="mesačne","",IFERROR(SUM(K57:INDEX(K57:AZ57,1,MATCH(TODAY(),$K$1:$AZ$1,1)))-J57,0))</f>
        <v>25</v>
      </c>
      <c r="K57" s="22">
        <f>300/12</f>
        <v>25</v>
      </c>
      <c r="L57" s="20">
        <f t="shared" si="45"/>
        <v>25</v>
      </c>
      <c r="M57" s="20">
        <f t="shared" si="7"/>
        <v>25</v>
      </c>
      <c r="N57" s="20">
        <f t="shared" si="8"/>
        <v>25</v>
      </c>
      <c r="O57" s="20">
        <f t="shared" si="9"/>
        <v>25</v>
      </c>
      <c r="P57" s="20">
        <f t="shared" si="10"/>
        <v>25</v>
      </c>
      <c r="Q57" s="20">
        <f t="shared" si="11"/>
        <v>25</v>
      </c>
      <c r="R57" s="20">
        <f t="shared" si="12"/>
        <v>25</v>
      </c>
      <c r="S57" s="20">
        <f t="shared" si="3"/>
        <v>25</v>
      </c>
      <c r="T57" s="20">
        <f t="shared" si="13"/>
        <v>25</v>
      </c>
      <c r="U57" s="20">
        <f t="shared" si="4"/>
        <v>25</v>
      </c>
      <c r="V57" s="20">
        <f t="shared" si="14"/>
        <v>25</v>
      </c>
      <c r="W57" s="20">
        <f t="shared" si="15"/>
        <v>25</v>
      </c>
      <c r="X57" s="20">
        <f t="shared" si="16"/>
        <v>25</v>
      </c>
      <c r="Y57" s="20">
        <f t="shared" si="17"/>
        <v>25</v>
      </c>
      <c r="Z57" s="20">
        <f t="shared" si="18"/>
        <v>25</v>
      </c>
      <c r="AA57" s="20">
        <f t="shared" si="19"/>
        <v>25</v>
      </c>
      <c r="AB57" s="20">
        <f t="shared" si="20"/>
        <v>25</v>
      </c>
      <c r="AC57" s="20">
        <f t="shared" si="21"/>
        <v>25</v>
      </c>
      <c r="AD57" s="20">
        <f t="shared" si="22"/>
        <v>25</v>
      </c>
      <c r="AE57" s="20">
        <f t="shared" si="23"/>
        <v>25</v>
      </c>
      <c r="AF57" s="20">
        <f t="shared" si="24"/>
        <v>25</v>
      </c>
      <c r="AG57" s="20">
        <f t="shared" si="25"/>
        <v>25</v>
      </c>
      <c r="AH57" s="20">
        <f t="shared" si="26"/>
        <v>25</v>
      </c>
      <c r="AI57" s="20">
        <f t="shared" si="27"/>
        <v>25</v>
      </c>
      <c r="AJ57" s="20">
        <f t="shared" si="28"/>
        <v>25</v>
      </c>
      <c r="AK57" s="20">
        <f t="shared" si="29"/>
        <v>25</v>
      </c>
      <c r="AL57" s="20">
        <f t="shared" si="30"/>
        <v>25</v>
      </c>
      <c r="AM57" s="20">
        <f t="shared" si="31"/>
        <v>25</v>
      </c>
      <c r="AN57" s="20">
        <f t="shared" si="32"/>
        <v>25</v>
      </c>
      <c r="AO57" s="20">
        <f t="shared" si="33"/>
        <v>25</v>
      </c>
      <c r="AP57" s="20">
        <f t="shared" si="34"/>
        <v>25</v>
      </c>
      <c r="AQ57" s="20">
        <f t="shared" si="35"/>
        <v>25</v>
      </c>
      <c r="AR57" s="20">
        <f t="shared" si="36"/>
        <v>25</v>
      </c>
      <c r="AS57" s="20">
        <f t="shared" si="37"/>
        <v>25</v>
      </c>
      <c r="AT57" s="20">
        <f t="shared" si="38"/>
        <v>25</v>
      </c>
      <c r="AU57" s="20">
        <f t="shared" si="39"/>
        <v>25</v>
      </c>
      <c r="AV57" s="20">
        <f t="shared" si="40"/>
        <v>25</v>
      </c>
      <c r="AW57" s="20">
        <f t="shared" si="41"/>
        <v>25</v>
      </c>
      <c r="AX57" s="20">
        <f t="shared" si="42"/>
        <v>25</v>
      </c>
      <c r="AY57" s="20">
        <f t="shared" si="43"/>
        <v>25</v>
      </c>
      <c r="AZ57" s="20">
        <f t="shared" si="44"/>
        <v>25</v>
      </c>
    </row>
    <row r="58" spans="1:52" x14ac:dyDescent="0.25">
      <c r="A58" s="1" t="s">
        <v>117</v>
      </c>
      <c r="B58" s="1" t="s">
        <v>24</v>
      </c>
      <c r="D58" t="s">
        <v>102</v>
      </c>
      <c r="E58" s="2" cm="1">
        <f t="array" aca="1" ref="E58" ca="1">INDEX(K58:AZ58,1,MATCH(TODAY(),$K$1:$AZ$1,1))*IFERROR(IF(F58="ročne",12,IF(F58="mesačne",1,12*_xlfn.TEXTJOIN("",TRUE,_xlfn.TEXTJOIN("",TRUE,IFERROR(MID(F58,ROW(INDIRECT("1:"&amp;LEN(F58))),1)*1,IF(MID(F58,ROW(INDIRECT("1:"&amp;LEN(F58))),1)=",",",","")))))),1)</f>
        <v>50</v>
      </c>
      <c r="F58" s="32" t="s">
        <v>70</v>
      </c>
      <c r="G58" t="s">
        <v>66</v>
      </c>
      <c r="I58" s="6">
        <f ca="1">IF(F58="mesačne","",IFERROR(SUM(K58:INDEX(K58:AZ58,1,MATCH(TODAY(),$K$1:$AZ$1,1)))-J58,0))</f>
        <v>4.166666666666667</v>
      </c>
      <c r="K58" s="22">
        <f>50/12</f>
        <v>4.166666666666667</v>
      </c>
      <c r="L58" s="20">
        <f t="shared" si="45"/>
        <v>4.166666666666667</v>
      </c>
      <c r="M58" s="20">
        <f t="shared" si="7"/>
        <v>4.166666666666667</v>
      </c>
      <c r="N58" s="20">
        <f t="shared" si="8"/>
        <v>4.166666666666667</v>
      </c>
      <c r="O58" s="20">
        <f t="shared" si="9"/>
        <v>4.166666666666667</v>
      </c>
      <c r="P58" s="20">
        <f t="shared" si="10"/>
        <v>4.166666666666667</v>
      </c>
      <c r="Q58" s="20">
        <f t="shared" si="11"/>
        <v>4.166666666666667</v>
      </c>
      <c r="R58" s="20">
        <f t="shared" si="12"/>
        <v>4.166666666666667</v>
      </c>
      <c r="S58" s="20">
        <f t="shared" si="3"/>
        <v>4.166666666666667</v>
      </c>
      <c r="T58" s="20">
        <f t="shared" si="13"/>
        <v>4.166666666666667</v>
      </c>
      <c r="U58" s="20">
        <f t="shared" si="4"/>
        <v>4.166666666666667</v>
      </c>
      <c r="V58" s="20">
        <f t="shared" si="14"/>
        <v>4.166666666666667</v>
      </c>
      <c r="W58" s="20">
        <f t="shared" si="15"/>
        <v>4.166666666666667</v>
      </c>
      <c r="X58" s="20">
        <f t="shared" si="16"/>
        <v>4.166666666666667</v>
      </c>
      <c r="Y58" s="20">
        <f t="shared" si="17"/>
        <v>4.166666666666667</v>
      </c>
      <c r="Z58" s="20">
        <f t="shared" si="18"/>
        <v>4.166666666666667</v>
      </c>
      <c r="AA58" s="20">
        <f t="shared" si="19"/>
        <v>4.166666666666667</v>
      </c>
      <c r="AB58" s="20">
        <f t="shared" si="20"/>
        <v>4.166666666666667</v>
      </c>
      <c r="AC58" s="20">
        <f t="shared" si="21"/>
        <v>4.166666666666667</v>
      </c>
      <c r="AD58" s="20">
        <f t="shared" si="22"/>
        <v>4.166666666666667</v>
      </c>
      <c r="AE58" s="20">
        <f t="shared" si="23"/>
        <v>4.166666666666667</v>
      </c>
      <c r="AF58" s="20">
        <f t="shared" si="24"/>
        <v>4.166666666666667</v>
      </c>
      <c r="AG58" s="20">
        <f t="shared" si="25"/>
        <v>4.166666666666667</v>
      </c>
      <c r="AH58" s="20">
        <f t="shared" si="26"/>
        <v>4.166666666666667</v>
      </c>
      <c r="AI58" s="20">
        <f t="shared" si="27"/>
        <v>4.166666666666667</v>
      </c>
      <c r="AJ58" s="20">
        <f t="shared" si="28"/>
        <v>4.166666666666667</v>
      </c>
      <c r="AK58" s="20">
        <f t="shared" si="29"/>
        <v>4.166666666666667</v>
      </c>
      <c r="AL58" s="20">
        <f t="shared" si="30"/>
        <v>4.166666666666667</v>
      </c>
      <c r="AM58" s="20">
        <f t="shared" si="31"/>
        <v>4.166666666666667</v>
      </c>
      <c r="AN58" s="20">
        <f t="shared" si="32"/>
        <v>4.166666666666667</v>
      </c>
      <c r="AO58" s="20">
        <f t="shared" si="33"/>
        <v>4.166666666666667</v>
      </c>
      <c r="AP58" s="20">
        <f t="shared" si="34"/>
        <v>4.166666666666667</v>
      </c>
      <c r="AQ58" s="20">
        <f t="shared" si="35"/>
        <v>4.166666666666667</v>
      </c>
      <c r="AR58" s="20">
        <f t="shared" si="36"/>
        <v>4.166666666666667</v>
      </c>
      <c r="AS58" s="20">
        <f t="shared" si="37"/>
        <v>4.166666666666667</v>
      </c>
      <c r="AT58" s="20">
        <f t="shared" si="38"/>
        <v>4.166666666666667</v>
      </c>
      <c r="AU58" s="20">
        <f t="shared" si="39"/>
        <v>4.166666666666667</v>
      </c>
      <c r="AV58" s="20">
        <f t="shared" si="40"/>
        <v>4.166666666666667</v>
      </c>
      <c r="AW58" s="20">
        <f t="shared" si="41"/>
        <v>4.166666666666667</v>
      </c>
      <c r="AX58" s="20">
        <f t="shared" si="42"/>
        <v>4.166666666666667</v>
      </c>
      <c r="AY58" s="20">
        <f t="shared" si="43"/>
        <v>4.166666666666667</v>
      </c>
      <c r="AZ58" s="20">
        <f t="shared" si="44"/>
        <v>4.166666666666667</v>
      </c>
    </row>
    <row r="59" spans="1:52" x14ac:dyDescent="0.25">
      <c r="A59" s="1" t="s">
        <v>112</v>
      </c>
      <c r="B59" s="4" t="s">
        <v>4</v>
      </c>
      <c r="C59" s="1" t="s">
        <v>3</v>
      </c>
      <c r="D59" t="s">
        <v>104</v>
      </c>
      <c r="E59" s="2" cm="1">
        <f t="array" aca="1" ref="E59" ca="1">INDEX(K59:AZ59,1,MATCH(TODAY(),$K$1:$AZ$1,1))*IFERROR(IF(F59="ročne",12,IF(F59="mesačne",1,12*_xlfn.TEXTJOIN("",TRUE,_xlfn.TEXTJOIN("",TRUE,IFERROR(MID(F59,ROW(INDIRECT("1:"&amp;LEN(F59))),1)*1,IF(MID(F59,ROW(INDIRECT("1:"&amp;LEN(F59))),1)=",",",","")))))),1)</f>
        <v>20</v>
      </c>
      <c r="F59" s="32" t="s">
        <v>71</v>
      </c>
      <c r="I59" s="6" t="str">
        <f ca="1">IF(F59="mesačne","",IFERROR(SUM(K59:INDEX(K59:AZ59,1,MATCH(TODAY(),$K$1:$AZ$1,1)))-J59,0))</f>
        <v/>
      </c>
      <c r="K59" s="22">
        <v>20</v>
      </c>
      <c r="L59" s="20">
        <f t="shared" si="45"/>
        <v>20</v>
      </c>
      <c r="M59" s="20">
        <f t="shared" si="7"/>
        <v>20</v>
      </c>
      <c r="N59" s="20">
        <f t="shared" si="8"/>
        <v>20</v>
      </c>
      <c r="O59" s="20">
        <f t="shared" si="9"/>
        <v>20</v>
      </c>
      <c r="P59" s="20">
        <f t="shared" si="10"/>
        <v>20</v>
      </c>
      <c r="Q59" s="20">
        <f t="shared" si="11"/>
        <v>20</v>
      </c>
      <c r="R59" s="20">
        <f t="shared" si="12"/>
        <v>20</v>
      </c>
      <c r="S59" s="20">
        <f t="shared" si="3"/>
        <v>20</v>
      </c>
      <c r="T59" s="20">
        <f t="shared" si="13"/>
        <v>20</v>
      </c>
      <c r="U59" s="20">
        <f t="shared" si="4"/>
        <v>20</v>
      </c>
      <c r="V59" s="20">
        <f t="shared" si="14"/>
        <v>20</v>
      </c>
      <c r="W59" s="20">
        <f t="shared" si="15"/>
        <v>20</v>
      </c>
      <c r="X59" s="20">
        <f t="shared" si="16"/>
        <v>20</v>
      </c>
      <c r="Y59" s="20">
        <f t="shared" si="17"/>
        <v>20</v>
      </c>
      <c r="Z59" s="20">
        <f t="shared" si="18"/>
        <v>20</v>
      </c>
      <c r="AA59" s="20">
        <f t="shared" si="19"/>
        <v>20</v>
      </c>
      <c r="AB59" s="20">
        <f t="shared" si="20"/>
        <v>20</v>
      </c>
      <c r="AC59" s="20">
        <f t="shared" si="21"/>
        <v>20</v>
      </c>
      <c r="AD59" s="20">
        <f t="shared" si="22"/>
        <v>20</v>
      </c>
      <c r="AE59" s="20">
        <f t="shared" si="23"/>
        <v>20</v>
      </c>
      <c r="AF59" s="20">
        <f t="shared" si="24"/>
        <v>20</v>
      </c>
      <c r="AG59" s="20">
        <f t="shared" si="25"/>
        <v>20</v>
      </c>
      <c r="AH59" s="20">
        <f t="shared" si="26"/>
        <v>20</v>
      </c>
      <c r="AI59" s="20">
        <f t="shared" si="27"/>
        <v>20</v>
      </c>
      <c r="AJ59" s="20">
        <f t="shared" si="28"/>
        <v>20</v>
      </c>
      <c r="AK59" s="20">
        <f t="shared" si="29"/>
        <v>20</v>
      </c>
      <c r="AL59" s="20">
        <f t="shared" si="30"/>
        <v>20</v>
      </c>
      <c r="AM59" s="20">
        <f t="shared" si="31"/>
        <v>20</v>
      </c>
      <c r="AN59" s="20">
        <f t="shared" si="32"/>
        <v>20</v>
      </c>
      <c r="AO59" s="20">
        <f t="shared" si="33"/>
        <v>20</v>
      </c>
      <c r="AP59" s="20">
        <f t="shared" si="34"/>
        <v>20</v>
      </c>
      <c r="AQ59" s="20">
        <f t="shared" si="35"/>
        <v>20</v>
      </c>
      <c r="AR59" s="20">
        <f t="shared" si="36"/>
        <v>20</v>
      </c>
      <c r="AS59" s="20">
        <f t="shared" si="37"/>
        <v>20</v>
      </c>
      <c r="AT59" s="20">
        <f t="shared" si="38"/>
        <v>20</v>
      </c>
      <c r="AU59" s="20">
        <f t="shared" si="39"/>
        <v>20</v>
      </c>
      <c r="AV59" s="20">
        <f t="shared" si="40"/>
        <v>20</v>
      </c>
      <c r="AW59" s="20">
        <f t="shared" si="41"/>
        <v>20</v>
      </c>
      <c r="AX59" s="20">
        <f t="shared" si="42"/>
        <v>20</v>
      </c>
      <c r="AY59" s="20">
        <f t="shared" si="43"/>
        <v>20</v>
      </c>
      <c r="AZ59" s="20">
        <f t="shared" si="44"/>
        <v>20</v>
      </c>
    </row>
    <row r="60" spans="1:52" x14ac:dyDescent="0.25">
      <c r="A60" s="1" t="s">
        <v>112</v>
      </c>
      <c r="B60" s="4" t="s">
        <v>4</v>
      </c>
      <c r="D60" t="s">
        <v>105</v>
      </c>
      <c r="E60" s="2" cm="1">
        <f t="array" aca="1" ref="E60" ca="1">INDEX(K60:AZ60,1,MATCH(TODAY(),$K$1:$AZ$1,1))*IFERROR(IF(F60="ročne",12,IF(F60="mesačne",1,12*_xlfn.TEXTJOIN("",TRUE,_xlfn.TEXTJOIN("",TRUE,IFERROR(MID(F60,ROW(INDIRECT("1:"&amp;LEN(F60))),1)*1,IF(MID(F60,ROW(INDIRECT("1:"&amp;LEN(F60))),1)=",",",","")))))),1)</f>
        <v>20</v>
      </c>
      <c r="F60" s="32" t="s">
        <v>71</v>
      </c>
      <c r="I60" s="6" t="str">
        <f ca="1">IF(F60="mesačne","",IFERROR(SUM(K60:INDEX(K60:AZ60,1,MATCH(TODAY(),$K$1:$AZ$1,1)))-J60,0))</f>
        <v/>
      </c>
      <c r="K60" s="22">
        <v>20</v>
      </c>
      <c r="L60" s="20">
        <f t="shared" si="45"/>
        <v>20</v>
      </c>
      <c r="M60" s="20">
        <f t="shared" si="7"/>
        <v>20</v>
      </c>
      <c r="N60" s="20">
        <f t="shared" si="8"/>
        <v>20</v>
      </c>
      <c r="O60" s="20">
        <f t="shared" si="9"/>
        <v>20</v>
      </c>
      <c r="P60" s="20">
        <f t="shared" si="10"/>
        <v>20</v>
      </c>
      <c r="Q60" s="20">
        <f t="shared" si="11"/>
        <v>20</v>
      </c>
      <c r="R60" s="20">
        <f t="shared" si="12"/>
        <v>20</v>
      </c>
      <c r="S60" s="20">
        <f t="shared" si="3"/>
        <v>20</v>
      </c>
      <c r="T60" s="20">
        <f t="shared" si="13"/>
        <v>20</v>
      </c>
      <c r="U60" s="20">
        <f t="shared" si="4"/>
        <v>20</v>
      </c>
      <c r="V60" s="20">
        <f t="shared" si="14"/>
        <v>20</v>
      </c>
      <c r="W60" s="20">
        <f t="shared" si="15"/>
        <v>20</v>
      </c>
      <c r="X60" s="20">
        <f t="shared" si="16"/>
        <v>20</v>
      </c>
      <c r="Y60" s="20">
        <f t="shared" si="17"/>
        <v>20</v>
      </c>
      <c r="Z60" s="20">
        <f t="shared" si="18"/>
        <v>20</v>
      </c>
      <c r="AA60" s="20">
        <f t="shared" si="19"/>
        <v>20</v>
      </c>
      <c r="AB60" s="20">
        <f t="shared" si="20"/>
        <v>20</v>
      </c>
      <c r="AC60" s="20">
        <f t="shared" si="21"/>
        <v>20</v>
      </c>
      <c r="AD60" s="20">
        <f t="shared" si="22"/>
        <v>20</v>
      </c>
      <c r="AE60" s="20">
        <f t="shared" si="23"/>
        <v>20</v>
      </c>
      <c r="AF60" s="20">
        <f t="shared" si="24"/>
        <v>20</v>
      </c>
      <c r="AG60" s="20">
        <f t="shared" si="25"/>
        <v>20</v>
      </c>
      <c r="AH60" s="20">
        <f t="shared" si="26"/>
        <v>20</v>
      </c>
      <c r="AI60" s="20">
        <f t="shared" si="27"/>
        <v>20</v>
      </c>
      <c r="AJ60" s="20">
        <f t="shared" si="28"/>
        <v>20</v>
      </c>
      <c r="AK60" s="20">
        <f t="shared" si="29"/>
        <v>20</v>
      </c>
      <c r="AL60" s="20">
        <f t="shared" si="30"/>
        <v>20</v>
      </c>
      <c r="AM60" s="20">
        <f t="shared" si="31"/>
        <v>20</v>
      </c>
      <c r="AN60" s="20">
        <f t="shared" si="32"/>
        <v>20</v>
      </c>
      <c r="AO60" s="20">
        <f t="shared" si="33"/>
        <v>20</v>
      </c>
      <c r="AP60" s="20">
        <f t="shared" si="34"/>
        <v>20</v>
      </c>
      <c r="AQ60" s="20">
        <f t="shared" si="35"/>
        <v>20</v>
      </c>
      <c r="AR60" s="20">
        <f t="shared" si="36"/>
        <v>20</v>
      </c>
      <c r="AS60" s="20">
        <f t="shared" si="37"/>
        <v>20</v>
      </c>
      <c r="AT60" s="20">
        <f t="shared" si="38"/>
        <v>20</v>
      </c>
      <c r="AU60" s="20">
        <f t="shared" si="39"/>
        <v>20</v>
      </c>
      <c r="AV60" s="20">
        <f t="shared" si="40"/>
        <v>20</v>
      </c>
      <c r="AW60" s="20">
        <f t="shared" si="41"/>
        <v>20</v>
      </c>
      <c r="AX60" s="20">
        <f t="shared" si="42"/>
        <v>20</v>
      </c>
      <c r="AY60" s="20">
        <f t="shared" si="43"/>
        <v>20</v>
      </c>
      <c r="AZ60" s="20">
        <f t="shared" si="44"/>
        <v>20</v>
      </c>
    </row>
    <row r="61" spans="1:52" x14ac:dyDescent="0.25">
      <c r="A61" s="1" t="s">
        <v>117</v>
      </c>
      <c r="B61" s="4" t="s">
        <v>7</v>
      </c>
      <c r="C61" s="1" t="s">
        <v>0</v>
      </c>
      <c r="D61" t="s">
        <v>84</v>
      </c>
      <c r="E61" s="2" cm="1">
        <f t="array" aca="1" ref="E61" ca="1">INDEX(K61:AZ61,1,MATCH(TODAY(),$K$1:$AZ$1,1))*IFERROR(IF(F61="ročne",12,IF(F61="mesačne",1,12*_xlfn.TEXTJOIN("",TRUE,_xlfn.TEXTJOIN("",TRUE,IFERROR(MID(F61,ROW(INDIRECT("1:"&amp;LEN(F61))),1)*1,IF(MID(F61,ROW(INDIRECT("1:"&amp;LEN(F61))),1)=",",",","")))))),1)</f>
        <v>200</v>
      </c>
      <c r="F61" s="32" t="s">
        <v>71</v>
      </c>
      <c r="I61" s="6" t="str">
        <f ca="1">IF(F61="mesačne","",IFERROR(SUM(K61:INDEX(K61:AZ61,1,MATCH(TODAY(),$K$1:$AZ$1,1)))-J61,0))</f>
        <v/>
      </c>
      <c r="K61" s="22">
        <v>200</v>
      </c>
      <c r="L61" s="20">
        <f t="shared" si="45"/>
        <v>200</v>
      </c>
      <c r="M61" s="20">
        <f t="shared" si="7"/>
        <v>200</v>
      </c>
      <c r="N61" s="20">
        <f t="shared" si="8"/>
        <v>200</v>
      </c>
      <c r="O61" s="20">
        <f t="shared" si="9"/>
        <v>200</v>
      </c>
      <c r="P61" s="20">
        <f t="shared" si="10"/>
        <v>200</v>
      </c>
      <c r="Q61" s="20">
        <f t="shared" si="11"/>
        <v>200</v>
      </c>
      <c r="R61" s="20">
        <f t="shared" si="12"/>
        <v>200</v>
      </c>
      <c r="S61" s="20">
        <f t="shared" si="3"/>
        <v>200</v>
      </c>
      <c r="T61" s="20">
        <f t="shared" si="13"/>
        <v>200</v>
      </c>
      <c r="U61" s="20">
        <f t="shared" si="4"/>
        <v>200</v>
      </c>
      <c r="V61" s="20">
        <f t="shared" si="14"/>
        <v>200</v>
      </c>
      <c r="W61" s="20">
        <f t="shared" si="15"/>
        <v>200</v>
      </c>
      <c r="X61" s="20">
        <f t="shared" si="16"/>
        <v>200</v>
      </c>
      <c r="Y61" s="20">
        <f t="shared" si="17"/>
        <v>200</v>
      </c>
      <c r="Z61" s="20">
        <f t="shared" si="18"/>
        <v>200</v>
      </c>
      <c r="AA61" s="20">
        <f t="shared" si="19"/>
        <v>200</v>
      </c>
      <c r="AB61" s="20">
        <f t="shared" si="20"/>
        <v>200</v>
      </c>
      <c r="AC61" s="20">
        <f t="shared" si="21"/>
        <v>200</v>
      </c>
      <c r="AD61" s="20">
        <f t="shared" si="22"/>
        <v>200</v>
      </c>
      <c r="AE61" s="20">
        <f t="shared" si="23"/>
        <v>200</v>
      </c>
      <c r="AF61" s="20">
        <f t="shared" si="24"/>
        <v>200</v>
      </c>
      <c r="AG61" s="20">
        <f t="shared" si="25"/>
        <v>200</v>
      </c>
      <c r="AH61" s="20">
        <f t="shared" si="26"/>
        <v>200</v>
      </c>
      <c r="AI61" s="20">
        <f t="shared" si="27"/>
        <v>200</v>
      </c>
      <c r="AJ61" s="20">
        <f t="shared" si="28"/>
        <v>200</v>
      </c>
      <c r="AK61" s="20">
        <f t="shared" si="29"/>
        <v>200</v>
      </c>
      <c r="AL61" s="20">
        <f t="shared" si="30"/>
        <v>200</v>
      </c>
      <c r="AM61" s="20">
        <f t="shared" si="31"/>
        <v>200</v>
      </c>
      <c r="AN61" s="20">
        <f t="shared" si="32"/>
        <v>200</v>
      </c>
      <c r="AO61" s="20">
        <f t="shared" si="33"/>
        <v>200</v>
      </c>
      <c r="AP61" s="20">
        <f t="shared" si="34"/>
        <v>200</v>
      </c>
      <c r="AQ61" s="20">
        <f t="shared" si="35"/>
        <v>200</v>
      </c>
      <c r="AR61" s="20">
        <f t="shared" si="36"/>
        <v>200</v>
      </c>
      <c r="AS61" s="20">
        <f t="shared" si="37"/>
        <v>200</v>
      </c>
      <c r="AT61" s="20">
        <f t="shared" si="38"/>
        <v>200</v>
      </c>
      <c r="AU61" s="20">
        <f t="shared" si="39"/>
        <v>200</v>
      </c>
      <c r="AV61" s="20">
        <f t="shared" si="40"/>
        <v>200</v>
      </c>
      <c r="AW61" s="20">
        <f t="shared" si="41"/>
        <v>200</v>
      </c>
      <c r="AX61" s="20">
        <f t="shared" si="42"/>
        <v>200</v>
      </c>
      <c r="AY61" s="20">
        <f t="shared" si="43"/>
        <v>200</v>
      </c>
      <c r="AZ61" s="20">
        <f t="shared" si="44"/>
        <v>200</v>
      </c>
    </row>
    <row r="62" spans="1:52" x14ac:dyDescent="0.25">
      <c r="A62" s="1" t="s">
        <v>111</v>
      </c>
      <c r="B62" s="4" t="s">
        <v>7</v>
      </c>
      <c r="D62" t="s">
        <v>78</v>
      </c>
      <c r="E62" s="2" cm="1">
        <f t="array" aca="1" ref="E62" ca="1">INDEX(K62:AZ62,1,MATCH(TODAY(),$K$1:$AZ$1,1))*IFERROR(IF(F62="ročne",12,IF(F62="mesačne",1,12*_xlfn.TEXTJOIN("",TRUE,_xlfn.TEXTJOIN("",TRUE,IFERROR(MID(F62,ROW(INDIRECT("1:"&amp;LEN(F62))),1)*1,IF(MID(F62,ROW(INDIRECT("1:"&amp;LEN(F62))),1)=",",",","")))))),1)</f>
        <v>30</v>
      </c>
      <c r="F62" s="32" t="s">
        <v>71</v>
      </c>
      <c r="I62" s="6" t="str">
        <f ca="1">IF(F62="mesačne","",IFERROR(SUM(K62:INDEX(K62:AZ62,1,MATCH(TODAY(),$K$1:$AZ$1,1)))-J62,0))</f>
        <v/>
      </c>
      <c r="K62" s="22">
        <v>30</v>
      </c>
      <c r="L62" s="20">
        <f t="shared" si="45"/>
        <v>30</v>
      </c>
      <c r="M62" s="20">
        <f t="shared" si="7"/>
        <v>30</v>
      </c>
      <c r="N62" s="20">
        <f t="shared" si="8"/>
        <v>30</v>
      </c>
      <c r="O62" s="20">
        <f t="shared" si="9"/>
        <v>30</v>
      </c>
      <c r="P62" s="20">
        <f t="shared" si="10"/>
        <v>30</v>
      </c>
      <c r="Q62" s="20">
        <f t="shared" si="11"/>
        <v>30</v>
      </c>
      <c r="R62" s="20">
        <f t="shared" si="12"/>
        <v>30</v>
      </c>
      <c r="S62" s="20">
        <f t="shared" si="3"/>
        <v>30</v>
      </c>
      <c r="T62" s="20">
        <f t="shared" si="13"/>
        <v>30</v>
      </c>
      <c r="U62" s="20">
        <f t="shared" si="4"/>
        <v>30</v>
      </c>
      <c r="V62" s="20">
        <f t="shared" si="14"/>
        <v>30</v>
      </c>
      <c r="W62" s="20">
        <f t="shared" si="15"/>
        <v>30</v>
      </c>
      <c r="X62" s="20">
        <f t="shared" si="16"/>
        <v>30</v>
      </c>
      <c r="Y62" s="20">
        <f t="shared" si="17"/>
        <v>30</v>
      </c>
      <c r="Z62" s="20">
        <f t="shared" si="18"/>
        <v>30</v>
      </c>
      <c r="AA62" s="20">
        <f t="shared" si="19"/>
        <v>30</v>
      </c>
      <c r="AB62" s="20">
        <f t="shared" si="20"/>
        <v>30</v>
      </c>
      <c r="AC62" s="20">
        <f t="shared" si="21"/>
        <v>30</v>
      </c>
      <c r="AD62" s="20">
        <f t="shared" si="22"/>
        <v>30</v>
      </c>
      <c r="AE62" s="20">
        <f t="shared" si="23"/>
        <v>30</v>
      </c>
      <c r="AF62" s="20">
        <f t="shared" si="24"/>
        <v>30</v>
      </c>
      <c r="AG62" s="20">
        <f t="shared" si="25"/>
        <v>30</v>
      </c>
      <c r="AH62" s="20">
        <f t="shared" si="26"/>
        <v>30</v>
      </c>
      <c r="AI62" s="20">
        <f t="shared" si="27"/>
        <v>30</v>
      </c>
      <c r="AJ62" s="20">
        <f t="shared" si="28"/>
        <v>30</v>
      </c>
      <c r="AK62" s="20">
        <f t="shared" si="29"/>
        <v>30</v>
      </c>
      <c r="AL62" s="20">
        <f t="shared" si="30"/>
        <v>30</v>
      </c>
      <c r="AM62" s="20">
        <f t="shared" si="31"/>
        <v>30</v>
      </c>
      <c r="AN62" s="20">
        <f t="shared" si="32"/>
        <v>30</v>
      </c>
      <c r="AO62" s="20">
        <f t="shared" si="33"/>
        <v>30</v>
      </c>
      <c r="AP62" s="20">
        <f t="shared" si="34"/>
        <v>30</v>
      </c>
      <c r="AQ62" s="20">
        <f t="shared" si="35"/>
        <v>30</v>
      </c>
      <c r="AR62" s="20">
        <f t="shared" si="36"/>
        <v>30</v>
      </c>
      <c r="AS62" s="20">
        <f t="shared" si="37"/>
        <v>30</v>
      </c>
      <c r="AT62" s="20">
        <f t="shared" si="38"/>
        <v>30</v>
      </c>
      <c r="AU62" s="20">
        <f t="shared" si="39"/>
        <v>30</v>
      </c>
      <c r="AV62" s="20">
        <f t="shared" si="40"/>
        <v>30</v>
      </c>
      <c r="AW62" s="20">
        <f t="shared" si="41"/>
        <v>30</v>
      </c>
      <c r="AX62" s="20">
        <f t="shared" si="42"/>
        <v>30</v>
      </c>
      <c r="AY62" s="20">
        <f t="shared" si="43"/>
        <v>30</v>
      </c>
      <c r="AZ62" s="20">
        <f t="shared" si="44"/>
        <v>30</v>
      </c>
    </row>
    <row r="63" spans="1:52" x14ac:dyDescent="0.25">
      <c r="A63" s="1" t="s">
        <v>113</v>
      </c>
      <c r="B63" s="4" t="s">
        <v>7</v>
      </c>
      <c r="D63" t="s">
        <v>79</v>
      </c>
      <c r="E63" s="2" cm="1">
        <f t="array" aca="1" ref="E63" ca="1">INDEX(K63:AZ63,1,MATCH(TODAY(),$K$1:$AZ$1,1))*IFERROR(IF(F63="ročne",12,IF(F63="mesačne",1,12*_xlfn.TEXTJOIN("",TRUE,_xlfn.TEXTJOIN("",TRUE,IFERROR(MID(F63,ROW(INDIRECT("1:"&amp;LEN(F63))),1)*1,IF(MID(F63,ROW(INDIRECT("1:"&amp;LEN(F63))),1)=",",",","")))))),1)</f>
        <v>30</v>
      </c>
      <c r="F63" s="32" t="s">
        <v>71</v>
      </c>
      <c r="I63" s="6" t="str">
        <f ca="1">IF(F63="mesačne","",IFERROR(SUM(K63:INDEX(K63:AZ63,1,MATCH(TODAY(),$K$1:$AZ$1,1)))-J63,0))</f>
        <v/>
      </c>
      <c r="K63" s="22">
        <v>30</v>
      </c>
      <c r="L63" s="20">
        <f t="shared" si="45"/>
        <v>30</v>
      </c>
      <c r="M63" s="20">
        <f t="shared" si="7"/>
        <v>30</v>
      </c>
      <c r="N63" s="20">
        <f t="shared" si="8"/>
        <v>30</v>
      </c>
      <c r="O63" s="20">
        <f t="shared" si="9"/>
        <v>30</v>
      </c>
      <c r="P63" s="20">
        <f t="shared" si="10"/>
        <v>30</v>
      </c>
      <c r="Q63" s="20">
        <f t="shared" si="11"/>
        <v>30</v>
      </c>
      <c r="R63" s="20">
        <f t="shared" si="12"/>
        <v>30</v>
      </c>
      <c r="S63" s="20">
        <f t="shared" si="3"/>
        <v>30</v>
      </c>
      <c r="T63" s="20">
        <f t="shared" si="13"/>
        <v>30</v>
      </c>
      <c r="U63" s="20">
        <f t="shared" si="4"/>
        <v>30</v>
      </c>
      <c r="V63" s="20">
        <f t="shared" si="14"/>
        <v>30</v>
      </c>
      <c r="W63" s="20">
        <f t="shared" si="15"/>
        <v>30</v>
      </c>
      <c r="X63" s="20">
        <f t="shared" si="16"/>
        <v>30</v>
      </c>
      <c r="Y63" s="20">
        <f t="shared" si="17"/>
        <v>30</v>
      </c>
      <c r="Z63" s="20">
        <f t="shared" si="18"/>
        <v>30</v>
      </c>
      <c r="AA63" s="20">
        <f t="shared" si="19"/>
        <v>30</v>
      </c>
      <c r="AB63" s="20">
        <f t="shared" si="20"/>
        <v>30</v>
      </c>
      <c r="AC63" s="20">
        <f t="shared" si="21"/>
        <v>30</v>
      </c>
      <c r="AD63" s="20">
        <f t="shared" si="22"/>
        <v>30</v>
      </c>
      <c r="AE63" s="20">
        <f t="shared" si="23"/>
        <v>30</v>
      </c>
      <c r="AF63" s="20">
        <f t="shared" si="24"/>
        <v>30</v>
      </c>
      <c r="AG63" s="20">
        <f t="shared" si="25"/>
        <v>30</v>
      </c>
      <c r="AH63" s="20">
        <f t="shared" si="26"/>
        <v>30</v>
      </c>
      <c r="AI63" s="20">
        <f t="shared" si="27"/>
        <v>30</v>
      </c>
      <c r="AJ63" s="20">
        <f t="shared" si="28"/>
        <v>30</v>
      </c>
      <c r="AK63" s="20">
        <f t="shared" si="29"/>
        <v>30</v>
      </c>
      <c r="AL63" s="20">
        <f t="shared" si="30"/>
        <v>30</v>
      </c>
      <c r="AM63" s="20">
        <f t="shared" si="31"/>
        <v>30</v>
      </c>
      <c r="AN63" s="20">
        <f t="shared" si="32"/>
        <v>30</v>
      </c>
      <c r="AO63" s="20">
        <f t="shared" si="33"/>
        <v>30</v>
      </c>
      <c r="AP63" s="20">
        <f t="shared" si="34"/>
        <v>30</v>
      </c>
      <c r="AQ63" s="20">
        <f t="shared" si="35"/>
        <v>30</v>
      </c>
      <c r="AR63" s="20">
        <f t="shared" si="36"/>
        <v>30</v>
      </c>
      <c r="AS63" s="20">
        <f t="shared" si="37"/>
        <v>30</v>
      </c>
      <c r="AT63" s="20">
        <f t="shared" si="38"/>
        <v>30</v>
      </c>
      <c r="AU63" s="20">
        <f t="shared" si="39"/>
        <v>30</v>
      </c>
      <c r="AV63" s="20">
        <f t="shared" si="40"/>
        <v>30</v>
      </c>
      <c r="AW63" s="20">
        <f t="shared" si="41"/>
        <v>30</v>
      </c>
      <c r="AX63" s="20">
        <f t="shared" si="42"/>
        <v>30</v>
      </c>
      <c r="AY63" s="20">
        <f t="shared" si="43"/>
        <v>30</v>
      </c>
      <c r="AZ63" s="20">
        <f t="shared" si="44"/>
        <v>30</v>
      </c>
    </row>
    <row r="64" spans="1:52" x14ac:dyDescent="0.25">
      <c r="A64" s="1" t="s">
        <v>113</v>
      </c>
      <c r="B64" s="4" t="s">
        <v>7</v>
      </c>
      <c r="D64" t="s">
        <v>80</v>
      </c>
      <c r="E64" s="2" cm="1">
        <f t="array" aca="1" ref="E64" ca="1">INDEX(K64:AZ64,1,MATCH(TODAY(),$K$1:$AZ$1,1))*IFERROR(IF(F64="ročne",12,IF(F64="mesačne",1,12*_xlfn.TEXTJOIN("",TRUE,_xlfn.TEXTJOIN("",TRUE,IFERROR(MID(F64,ROW(INDIRECT("1:"&amp;LEN(F64))),1)*1,IF(MID(F64,ROW(INDIRECT("1:"&amp;LEN(F64))),1)=",",",","")))))),1)</f>
        <v>30</v>
      </c>
      <c r="F64" s="32" t="s">
        <v>71</v>
      </c>
      <c r="I64" s="6" t="str">
        <f ca="1">IF(F64="mesačne","",IFERROR(SUM(K64:INDEX(K64:AZ64,1,MATCH(TODAY(),$K$1:$AZ$1,1)))-J64,0))</f>
        <v/>
      </c>
      <c r="K64" s="22">
        <v>30</v>
      </c>
      <c r="L64" s="20">
        <f t="shared" si="45"/>
        <v>30</v>
      </c>
      <c r="M64" s="20">
        <f t="shared" si="7"/>
        <v>30</v>
      </c>
      <c r="N64" s="20">
        <f t="shared" si="8"/>
        <v>30</v>
      </c>
      <c r="O64" s="20">
        <f t="shared" si="9"/>
        <v>30</v>
      </c>
      <c r="P64" s="20">
        <f t="shared" si="10"/>
        <v>30</v>
      </c>
      <c r="Q64" s="20">
        <f t="shared" si="11"/>
        <v>30</v>
      </c>
      <c r="R64" s="20">
        <f t="shared" si="12"/>
        <v>30</v>
      </c>
      <c r="S64" s="20">
        <f t="shared" si="3"/>
        <v>30</v>
      </c>
      <c r="T64" s="20">
        <f t="shared" si="13"/>
        <v>30</v>
      </c>
      <c r="U64" s="20">
        <f t="shared" si="4"/>
        <v>30</v>
      </c>
      <c r="V64" s="20">
        <f t="shared" si="14"/>
        <v>30</v>
      </c>
      <c r="W64" s="20">
        <f t="shared" si="15"/>
        <v>30</v>
      </c>
      <c r="X64" s="20">
        <f t="shared" si="16"/>
        <v>30</v>
      </c>
      <c r="Y64" s="20">
        <f t="shared" si="17"/>
        <v>30</v>
      </c>
      <c r="Z64" s="20">
        <f t="shared" si="18"/>
        <v>30</v>
      </c>
      <c r="AA64" s="20">
        <f t="shared" si="19"/>
        <v>30</v>
      </c>
      <c r="AB64" s="20">
        <f t="shared" si="20"/>
        <v>30</v>
      </c>
      <c r="AC64" s="20">
        <f t="shared" si="21"/>
        <v>30</v>
      </c>
      <c r="AD64" s="20">
        <f t="shared" si="22"/>
        <v>30</v>
      </c>
      <c r="AE64" s="20">
        <f t="shared" si="23"/>
        <v>30</v>
      </c>
      <c r="AF64" s="20">
        <f t="shared" si="24"/>
        <v>30</v>
      </c>
      <c r="AG64" s="20">
        <f t="shared" si="25"/>
        <v>30</v>
      </c>
      <c r="AH64" s="20">
        <f t="shared" si="26"/>
        <v>30</v>
      </c>
      <c r="AI64" s="20">
        <f t="shared" si="27"/>
        <v>30</v>
      </c>
      <c r="AJ64" s="20">
        <f t="shared" si="28"/>
        <v>30</v>
      </c>
      <c r="AK64" s="20">
        <f t="shared" si="29"/>
        <v>30</v>
      </c>
      <c r="AL64" s="20">
        <f t="shared" si="30"/>
        <v>30</v>
      </c>
      <c r="AM64" s="20">
        <f t="shared" si="31"/>
        <v>30</v>
      </c>
      <c r="AN64" s="20">
        <f t="shared" si="32"/>
        <v>30</v>
      </c>
      <c r="AO64" s="20">
        <f t="shared" si="33"/>
        <v>30</v>
      </c>
      <c r="AP64" s="20">
        <f t="shared" si="34"/>
        <v>30</v>
      </c>
      <c r="AQ64" s="20">
        <f t="shared" si="35"/>
        <v>30</v>
      </c>
      <c r="AR64" s="20">
        <f t="shared" si="36"/>
        <v>30</v>
      </c>
      <c r="AS64" s="20">
        <f t="shared" si="37"/>
        <v>30</v>
      </c>
      <c r="AT64" s="20">
        <f t="shared" si="38"/>
        <v>30</v>
      </c>
      <c r="AU64" s="20">
        <f t="shared" si="39"/>
        <v>30</v>
      </c>
      <c r="AV64" s="20">
        <f t="shared" si="40"/>
        <v>30</v>
      </c>
      <c r="AW64" s="20">
        <f t="shared" si="41"/>
        <v>30</v>
      </c>
      <c r="AX64" s="20">
        <f t="shared" si="42"/>
        <v>30</v>
      </c>
      <c r="AY64" s="20">
        <f t="shared" si="43"/>
        <v>30</v>
      </c>
      <c r="AZ64" s="20">
        <f t="shared" si="44"/>
        <v>30</v>
      </c>
    </row>
    <row r="65" spans="1:52" x14ac:dyDescent="0.25">
      <c r="A65" s="7"/>
      <c r="B65" s="11"/>
      <c r="C65" s="11"/>
      <c r="D65" s="8" t="s">
        <v>9</v>
      </c>
      <c r="E65" s="7"/>
      <c r="F65" s="7"/>
      <c r="G65" s="7"/>
      <c r="H65" s="7"/>
      <c r="I65" s="7"/>
      <c r="J65" s="7"/>
      <c r="K65" s="21">
        <f t="shared" ref="K65:AZ65" si="46">SUM(K3:K64)</f>
        <v>3362.9166666666665</v>
      </c>
      <c r="L65" s="21">
        <f t="shared" si="46"/>
        <v>3362.9166666666665</v>
      </c>
      <c r="M65" s="21">
        <f t="shared" si="46"/>
        <v>3362.9166666666665</v>
      </c>
      <c r="N65" s="21">
        <f t="shared" si="46"/>
        <v>3362.9166666666665</v>
      </c>
      <c r="O65" s="21">
        <f t="shared" si="46"/>
        <v>3362.9166666666665</v>
      </c>
      <c r="P65" s="21">
        <f t="shared" si="46"/>
        <v>3362.9166666666665</v>
      </c>
      <c r="Q65" s="21">
        <f t="shared" si="46"/>
        <v>3362.9166666666665</v>
      </c>
      <c r="R65" s="21">
        <f t="shared" si="46"/>
        <v>3362.9166666666665</v>
      </c>
      <c r="S65" s="21">
        <f t="shared" si="46"/>
        <v>3362.9166666666665</v>
      </c>
      <c r="T65" s="21">
        <f t="shared" si="46"/>
        <v>3362.9166666666665</v>
      </c>
      <c r="U65" s="21">
        <f t="shared" si="46"/>
        <v>3362.9166666666665</v>
      </c>
      <c r="V65" s="21">
        <f t="shared" si="46"/>
        <v>3362.9166666666665</v>
      </c>
      <c r="W65" s="21">
        <f t="shared" si="46"/>
        <v>3362.9166666666665</v>
      </c>
      <c r="X65" s="21">
        <f t="shared" si="46"/>
        <v>3362.9166666666665</v>
      </c>
      <c r="Y65" s="21">
        <f t="shared" si="46"/>
        <v>3362.9166666666665</v>
      </c>
      <c r="Z65" s="21">
        <f t="shared" si="46"/>
        <v>3362.9166666666665</v>
      </c>
      <c r="AA65" s="21">
        <f t="shared" si="46"/>
        <v>3362.9166666666665</v>
      </c>
      <c r="AB65" s="21">
        <f t="shared" si="46"/>
        <v>3362.9166666666665</v>
      </c>
      <c r="AC65" s="21">
        <f t="shared" si="46"/>
        <v>3362.9166666666665</v>
      </c>
      <c r="AD65" s="21">
        <f t="shared" si="46"/>
        <v>3362.9166666666665</v>
      </c>
      <c r="AE65" s="21">
        <f t="shared" si="46"/>
        <v>3362.9166666666665</v>
      </c>
      <c r="AF65" s="21">
        <f t="shared" si="46"/>
        <v>3362.9166666666665</v>
      </c>
      <c r="AG65" s="21">
        <f t="shared" si="46"/>
        <v>3362.9166666666665</v>
      </c>
      <c r="AH65" s="21">
        <f t="shared" si="46"/>
        <v>3362.9166666666665</v>
      </c>
      <c r="AI65" s="21">
        <f t="shared" si="46"/>
        <v>3362.9166666666665</v>
      </c>
      <c r="AJ65" s="21">
        <f t="shared" si="46"/>
        <v>3362.9166666666665</v>
      </c>
      <c r="AK65" s="21">
        <f t="shared" si="46"/>
        <v>3362.9166666666665</v>
      </c>
      <c r="AL65" s="21">
        <f t="shared" si="46"/>
        <v>3362.9166666666665</v>
      </c>
      <c r="AM65" s="21">
        <f t="shared" si="46"/>
        <v>3362.9166666666665</v>
      </c>
      <c r="AN65" s="21">
        <f t="shared" si="46"/>
        <v>3362.9166666666665</v>
      </c>
      <c r="AO65" s="21">
        <f t="shared" si="46"/>
        <v>3362.9166666666665</v>
      </c>
      <c r="AP65" s="21">
        <f t="shared" si="46"/>
        <v>3362.9166666666665</v>
      </c>
      <c r="AQ65" s="21">
        <f t="shared" si="46"/>
        <v>3362.9166666666665</v>
      </c>
      <c r="AR65" s="21">
        <f t="shared" si="46"/>
        <v>3362.9166666666665</v>
      </c>
      <c r="AS65" s="21">
        <f t="shared" si="46"/>
        <v>3362.9166666666665</v>
      </c>
      <c r="AT65" s="21">
        <f t="shared" si="46"/>
        <v>3362.9166666666665</v>
      </c>
      <c r="AU65" s="21">
        <f t="shared" si="46"/>
        <v>3362.9166666666665</v>
      </c>
      <c r="AV65" s="21">
        <f t="shared" si="46"/>
        <v>3362.9166666666665</v>
      </c>
      <c r="AW65" s="21">
        <f t="shared" si="46"/>
        <v>3362.9166666666665</v>
      </c>
      <c r="AX65" s="21">
        <f t="shared" si="46"/>
        <v>3362.9166666666665</v>
      </c>
      <c r="AY65" s="21">
        <f t="shared" si="46"/>
        <v>3362.9166666666665</v>
      </c>
      <c r="AZ65" s="21">
        <f t="shared" si="46"/>
        <v>3362.9166666666665</v>
      </c>
    </row>
    <row r="66" spans="1:52" x14ac:dyDescent="0.25">
      <c r="B66" s="1"/>
      <c r="D66" t="s">
        <v>5</v>
      </c>
      <c r="K66" s="22">
        <v>1700</v>
      </c>
      <c r="L66" s="22">
        <f>K66</f>
        <v>1700</v>
      </c>
      <c r="M66" s="22">
        <f t="shared" ref="M66:AZ68" si="47">L66</f>
        <v>1700</v>
      </c>
      <c r="N66" s="22">
        <f t="shared" si="47"/>
        <v>1700</v>
      </c>
      <c r="O66" s="22">
        <f t="shared" si="47"/>
        <v>1700</v>
      </c>
      <c r="P66" s="22">
        <f t="shared" si="47"/>
        <v>1700</v>
      </c>
      <c r="Q66" s="22">
        <f t="shared" si="47"/>
        <v>1700</v>
      </c>
      <c r="R66" s="22">
        <f t="shared" si="47"/>
        <v>1700</v>
      </c>
      <c r="S66" s="22">
        <f t="shared" si="47"/>
        <v>1700</v>
      </c>
      <c r="T66" s="22">
        <f t="shared" si="47"/>
        <v>1700</v>
      </c>
      <c r="U66" s="22">
        <f t="shared" si="47"/>
        <v>1700</v>
      </c>
      <c r="V66" s="22">
        <f t="shared" si="47"/>
        <v>1700</v>
      </c>
      <c r="W66" s="22">
        <f t="shared" si="47"/>
        <v>1700</v>
      </c>
      <c r="X66" s="22">
        <f t="shared" si="47"/>
        <v>1700</v>
      </c>
      <c r="Y66" s="22">
        <f t="shared" si="47"/>
        <v>1700</v>
      </c>
      <c r="Z66" s="22">
        <f t="shared" si="47"/>
        <v>1700</v>
      </c>
      <c r="AA66" s="22">
        <f t="shared" si="47"/>
        <v>1700</v>
      </c>
      <c r="AB66" s="22">
        <f t="shared" si="47"/>
        <v>1700</v>
      </c>
      <c r="AC66" s="22">
        <f t="shared" si="47"/>
        <v>1700</v>
      </c>
      <c r="AD66" s="22">
        <f t="shared" si="47"/>
        <v>1700</v>
      </c>
      <c r="AE66" s="22">
        <f t="shared" si="47"/>
        <v>1700</v>
      </c>
      <c r="AF66" s="22">
        <f t="shared" si="47"/>
        <v>1700</v>
      </c>
      <c r="AG66" s="22">
        <f t="shared" si="47"/>
        <v>1700</v>
      </c>
      <c r="AH66" s="22">
        <f t="shared" si="47"/>
        <v>1700</v>
      </c>
      <c r="AI66" s="22">
        <f t="shared" si="47"/>
        <v>1700</v>
      </c>
      <c r="AJ66" s="22">
        <f t="shared" si="47"/>
        <v>1700</v>
      </c>
      <c r="AK66" s="22">
        <f t="shared" si="47"/>
        <v>1700</v>
      </c>
      <c r="AL66" s="22">
        <f t="shared" si="47"/>
        <v>1700</v>
      </c>
      <c r="AM66" s="22">
        <f t="shared" si="47"/>
        <v>1700</v>
      </c>
      <c r="AN66" s="22">
        <f t="shared" si="47"/>
        <v>1700</v>
      </c>
      <c r="AO66" s="22">
        <f t="shared" si="47"/>
        <v>1700</v>
      </c>
      <c r="AP66" s="22">
        <f t="shared" si="47"/>
        <v>1700</v>
      </c>
      <c r="AQ66" s="22">
        <f t="shared" si="47"/>
        <v>1700</v>
      </c>
      <c r="AR66" s="22">
        <f t="shared" si="47"/>
        <v>1700</v>
      </c>
      <c r="AS66" s="22">
        <f t="shared" si="47"/>
        <v>1700</v>
      </c>
      <c r="AT66" s="22">
        <f t="shared" si="47"/>
        <v>1700</v>
      </c>
      <c r="AU66" s="22">
        <f t="shared" si="47"/>
        <v>1700</v>
      </c>
      <c r="AV66" s="22">
        <f t="shared" si="47"/>
        <v>1700</v>
      </c>
      <c r="AW66" s="22">
        <f t="shared" si="47"/>
        <v>1700</v>
      </c>
      <c r="AX66" s="22">
        <f t="shared" si="47"/>
        <v>1700</v>
      </c>
      <c r="AY66" s="22">
        <f t="shared" si="47"/>
        <v>1700</v>
      </c>
      <c r="AZ66" s="22">
        <f t="shared" si="47"/>
        <v>1700</v>
      </c>
    </row>
    <row r="67" spans="1:52" x14ac:dyDescent="0.25">
      <c r="B67" s="1"/>
      <c r="D67" t="s">
        <v>74</v>
      </c>
      <c r="K67" s="22">
        <v>1700</v>
      </c>
      <c r="L67" s="22">
        <f t="shared" ref="L67:AA68" si="48">K67</f>
        <v>1700</v>
      </c>
      <c r="M67" s="22">
        <f t="shared" si="48"/>
        <v>1700</v>
      </c>
      <c r="N67" s="22">
        <f t="shared" si="48"/>
        <v>1700</v>
      </c>
      <c r="O67" s="22">
        <f t="shared" si="48"/>
        <v>1700</v>
      </c>
      <c r="P67" s="22">
        <f t="shared" si="48"/>
        <v>1700</v>
      </c>
      <c r="Q67" s="22">
        <f t="shared" si="48"/>
        <v>1700</v>
      </c>
      <c r="R67" s="22">
        <f t="shared" si="48"/>
        <v>1700</v>
      </c>
      <c r="S67" s="22">
        <f t="shared" si="48"/>
        <v>1700</v>
      </c>
      <c r="T67" s="22">
        <f t="shared" si="48"/>
        <v>1700</v>
      </c>
      <c r="U67" s="22">
        <f t="shared" si="48"/>
        <v>1700</v>
      </c>
      <c r="V67" s="22">
        <f t="shared" si="48"/>
        <v>1700</v>
      </c>
      <c r="W67" s="22">
        <f t="shared" si="48"/>
        <v>1700</v>
      </c>
      <c r="X67" s="22">
        <f t="shared" si="48"/>
        <v>1700</v>
      </c>
      <c r="Y67" s="22">
        <f t="shared" si="48"/>
        <v>1700</v>
      </c>
      <c r="Z67" s="22">
        <f t="shared" si="48"/>
        <v>1700</v>
      </c>
      <c r="AA67" s="22">
        <f t="shared" si="48"/>
        <v>1700</v>
      </c>
      <c r="AB67" s="22">
        <f t="shared" si="47"/>
        <v>1700</v>
      </c>
      <c r="AC67" s="22">
        <f t="shared" si="47"/>
        <v>1700</v>
      </c>
      <c r="AD67" s="22">
        <f t="shared" si="47"/>
        <v>1700</v>
      </c>
      <c r="AE67" s="22">
        <f t="shared" si="47"/>
        <v>1700</v>
      </c>
      <c r="AF67" s="22">
        <f t="shared" si="47"/>
        <v>1700</v>
      </c>
      <c r="AG67" s="22">
        <f t="shared" si="47"/>
        <v>1700</v>
      </c>
      <c r="AH67" s="22">
        <f t="shared" si="47"/>
        <v>1700</v>
      </c>
      <c r="AI67" s="22">
        <f t="shared" si="47"/>
        <v>1700</v>
      </c>
      <c r="AJ67" s="22">
        <f t="shared" si="47"/>
        <v>1700</v>
      </c>
      <c r="AK67" s="22">
        <f t="shared" si="47"/>
        <v>1700</v>
      </c>
      <c r="AL67" s="22">
        <f t="shared" si="47"/>
        <v>1700</v>
      </c>
      <c r="AM67" s="22">
        <f t="shared" si="47"/>
        <v>1700</v>
      </c>
      <c r="AN67" s="22">
        <f t="shared" si="47"/>
        <v>1700</v>
      </c>
      <c r="AO67" s="22">
        <f t="shared" si="47"/>
        <v>1700</v>
      </c>
      <c r="AP67" s="22">
        <f t="shared" si="47"/>
        <v>1700</v>
      </c>
      <c r="AQ67" s="22">
        <f t="shared" si="47"/>
        <v>1700</v>
      </c>
      <c r="AR67" s="22">
        <f t="shared" si="47"/>
        <v>1700</v>
      </c>
      <c r="AS67" s="22">
        <f t="shared" si="47"/>
        <v>1700</v>
      </c>
      <c r="AT67" s="22">
        <f t="shared" si="47"/>
        <v>1700</v>
      </c>
      <c r="AU67" s="22">
        <f t="shared" si="47"/>
        <v>1700</v>
      </c>
      <c r="AV67" s="22">
        <f t="shared" si="47"/>
        <v>1700</v>
      </c>
      <c r="AW67" s="22">
        <f t="shared" si="47"/>
        <v>1700</v>
      </c>
      <c r="AX67" s="22">
        <f t="shared" si="47"/>
        <v>1700</v>
      </c>
      <c r="AY67" s="22">
        <f t="shared" si="47"/>
        <v>1700</v>
      </c>
      <c r="AZ67" s="22">
        <f t="shared" si="47"/>
        <v>1700</v>
      </c>
    </row>
    <row r="68" spans="1:52" x14ac:dyDescent="0.25">
      <c r="B68" s="1"/>
      <c r="D68" t="s">
        <v>91</v>
      </c>
      <c r="K68" s="22">
        <v>120</v>
      </c>
      <c r="L68" s="22">
        <f t="shared" si="48"/>
        <v>120</v>
      </c>
      <c r="M68" s="22">
        <f t="shared" si="47"/>
        <v>120</v>
      </c>
      <c r="N68" s="22">
        <f t="shared" si="47"/>
        <v>120</v>
      </c>
      <c r="O68" s="22">
        <f t="shared" si="47"/>
        <v>120</v>
      </c>
      <c r="P68" s="22">
        <f t="shared" si="47"/>
        <v>120</v>
      </c>
      <c r="Q68" s="22">
        <f t="shared" si="47"/>
        <v>120</v>
      </c>
      <c r="R68" s="22">
        <f t="shared" si="47"/>
        <v>120</v>
      </c>
      <c r="S68" s="22">
        <f t="shared" si="47"/>
        <v>120</v>
      </c>
      <c r="T68" s="22">
        <f t="shared" si="47"/>
        <v>120</v>
      </c>
      <c r="U68" s="22">
        <f t="shared" si="47"/>
        <v>120</v>
      </c>
      <c r="V68" s="22">
        <f t="shared" si="47"/>
        <v>120</v>
      </c>
      <c r="W68" s="22">
        <f t="shared" si="47"/>
        <v>120</v>
      </c>
      <c r="X68" s="22">
        <f t="shared" si="47"/>
        <v>120</v>
      </c>
      <c r="Y68" s="22">
        <f t="shared" si="47"/>
        <v>120</v>
      </c>
      <c r="Z68" s="22">
        <f t="shared" si="47"/>
        <v>120</v>
      </c>
      <c r="AA68" s="22">
        <f t="shared" si="47"/>
        <v>120</v>
      </c>
      <c r="AB68" s="22">
        <f t="shared" si="47"/>
        <v>120</v>
      </c>
      <c r="AC68" s="22">
        <f t="shared" si="47"/>
        <v>120</v>
      </c>
      <c r="AD68" s="22">
        <f t="shared" si="47"/>
        <v>120</v>
      </c>
      <c r="AE68" s="22">
        <f t="shared" si="47"/>
        <v>120</v>
      </c>
      <c r="AF68" s="22">
        <f t="shared" si="47"/>
        <v>120</v>
      </c>
      <c r="AG68" s="22">
        <f t="shared" si="47"/>
        <v>120</v>
      </c>
      <c r="AH68" s="22">
        <f t="shared" si="47"/>
        <v>120</v>
      </c>
      <c r="AI68" s="22">
        <f t="shared" si="47"/>
        <v>120</v>
      </c>
      <c r="AJ68" s="22">
        <f t="shared" si="47"/>
        <v>120</v>
      </c>
      <c r="AK68" s="22">
        <f t="shared" si="47"/>
        <v>120</v>
      </c>
      <c r="AL68" s="22">
        <f t="shared" si="47"/>
        <v>120</v>
      </c>
      <c r="AM68" s="22">
        <f t="shared" si="47"/>
        <v>120</v>
      </c>
      <c r="AN68" s="22">
        <f t="shared" si="47"/>
        <v>120</v>
      </c>
      <c r="AO68" s="22">
        <f t="shared" si="47"/>
        <v>120</v>
      </c>
      <c r="AP68" s="22">
        <f t="shared" si="47"/>
        <v>120</v>
      </c>
      <c r="AQ68" s="22">
        <f t="shared" si="47"/>
        <v>120</v>
      </c>
      <c r="AR68" s="22">
        <f t="shared" si="47"/>
        <v>120</v>
      </c>
      <c r="AS68" s="22">
        <f t="shared" si="47"/>
        <v>120</v>
      </c>
      <c r="AT68" s="22">
        <f t="shared" si="47"/>
        <v>120</v>
      </c>
      <c r="AU68" s="22">
        <f t="shared" si="47"/>
        <v>120</v>
      </c>
      <c r="AV68" s="22">
        <f t="shared" si="47"/>
        <v>120</v>
      </c>
      <c r="AW68" s="22">
        <f t="shared" si="47"/>
        <v>120</v>
      </c>
      <c r="AX68" s="22">
        <f t="shared" si="47"/>
        <v>120</v>
      </c>
      <c r="AY68" s="22">
        <f t="shared" si="47"/>
        <v>120</v>
      </c>
      <c r="AZ68" s="22">
        <f t="shared" si="47"/>
        <v>120</v>
      </c>
    </row>
    <row r="69" spans="1:52" ht="15.75" thickBot="1" x14ac:dyDescent="0.3">
      <c r="A69" s="9"/>
      <c r="B69" s="10"/>
      <c r="C69" s="10"/>
      <c r="D69" s="12" t="s">
        <v>25</v>
      </c>
      <c r="E69" s="9"/>
      <c r="F69" s="9"/>
      <c r="G69" s="9"/>
      <c r="H69" s="9"/>
      <c r="I69" s="9"/>
      <c r="J69" s="9"/>
      <c r="K69" s="23">
        <f>SUM(K66:K68)</f>
        <v>3520</v>
      </c>
      <c r="L69" s="23">
        <f t="shared" ref="L69:AZ69" si="49">SUM(L66:L68)</f>
        <v>3520</v>
      </c>
      <c r="M69" s="23">
        <f t="shared" si="49"/>
        <v>3520</v>
      </c>
      <c r="N69" s="23">
        <f t="shared" si="49"/>
        <v>3520</v>
      </c>
      <c r="O69" s="23">
        <f t="shared" si="49"/>
        <v>3520</v>
      </c>
      <c r="P69" s="23">
        <f t="shared" si="49"/>
        <v>3520</v>
      </c>
      <c r="Q69" s="23">
        <f t="shared" si="49"/>
        <v>3520</v>
      </c>
      <c r="R69" s="23">
        <f t="shared" si="49"/>
        <v>3520</v>
      </c>
      <c r="S69" s="23">
        <f t="shared" si="49"/>
        <v>3520</v>
      </c>
      <c r="T69" s="23">
        <f t="shared" si="49"/>
        <v>3520</v>
      </c>
      <c r="U69" s="23">
        <f t="shared" si="49"/>
        <v>3520</v>
      </c>
      <c r="V69" s="23">
        <f t="shared" si="49"/>
        <v>3520</v>
      </c>
      <c r="W69" s="23">
        <f t="shared" si="49"/>
        <v>3520</v>
      </c>
      <c r="X69" s="23">
        <f t="shared" si="49"/>
        <v>3520</v>
      </c>
      <c r="Y69" s="23">
        <f t="shared" si="49"/>
        <v>3520</v>
      </c>
      <c r="Z69" s="23">
        <f t="shared" si="49"/>
        <v>3520</v>
      </c>
      <c r="AA69" s="23">
        <f t="shared" si="49"/>
        <v>3520</v>
      </c>
      <c r="AB69" s="23">
        <f t="shared" si="49"/>
        <v>3520</v>
      </c>
      <c r="AC69" s="23">
        <f t="shared" si="49"/>
        <v>3520</v>
      </c>
      <c r="AD69" s="23">
        <f t="shared" si="49"/>
        <v>3520</v>
      </c>
      <c r="AE69" s="23">
        <f t="shared" si="49"/>
        <v>3520</v>
      </c>
      <c r="AF69" s="23">
        <f t="shared" si="49"/>
        <v>3520</v>
      </c>
      <c r="AG69" s="23">
        <f t="shared" si="49"/>
        <v>3520</v>
      </c>
      <c r="AH69" s="23">
        <f t="shared" si="49"/>
        <v>3520</v>
      </c>
      <c r="AI69" s="23">
        <f t="shared" si="49"/>
        <v>3520</v>
      </c>
      <c r="AJ69" s="23">
        <f t="shared" si="49"/>
        <v>3520</v>
      </c>
      <c r="AK69" s="23">
        <f t="shared" si="49"/>
        <v>3520</v>
      </c>
      <c r="AL69" s="23">
        <f t="shared" si="49"/>
        <v>3520</v>
      </c>
      <c r="AM69" s="23">
        <f t="shared" si="49"/>
        <v>3520</v>
      </c>
      <c r="AN69" s="23">
        <f t="shared" si="49"/>
        <v>3520</v>
      </c>
      <c r="AO69" s="23">
        <f t="shared" si="49"/>
        <v>3520</v>
      </c>
      <c r="AP69" s="23">
        <f t="shared" si="49"/>
        <v>3520</v>
      </c>
      <c r="AQ69" s="23">
        <f t="shared" si="49"/>
        <v>3520</v>
      </c>
      <c r="AR69" s="23">
        <f t="shared" si="49"/>
        <v>3520</v>
      </c>
      <c r="AS69" s="23">
        <f t="shared" si="49"/>
        <v>3520</v>
      </c>
      <c r="AT69" s="23">
        <f t="shared" si="49"/>
        <v>3520</v>
      </c>
      <c r="AU69" s="23">
        <f t="shared" si="49"/>
        <v>3520</v>
      </c>
      <c r="AV69" s="23">
        <f t="shared" si="49"/>
        <v>3520</v>
      </c>
      <c r="AW69" s="23">
        <f t="shared" si="49"/>
        <v>3520</v>
      </c>
      <c r="AX69" s="23">
        <f t="shared" si="49"/>
        <v>3520</v>
      </c>
      <c r="AY69" s="23">
        <f t="shared" si="49"/>
        <v>3520</v>
      </c>
      <c r="AZ69" s="23">
        <f t="shared" si="49"/>
        <v>3520</v>
      </c>
    </row>
    <row r="70" spans="1:52" ht="16.5" thickTop="1" thickBot="1" x14ac:dyDescent="0.3">
      <c r="A70" s="14"/>
      <c r="B70" s="13"/>
      <c r="C70" s="13"/>
      <c r="D70" s="36" t="s">
        <v>75</v>
      </c>
      <c r="E70" s="33"/>
      <c r="F70" s="33"/>
      <c r="G70" s="33"/>
      <c r="H70" s="33"/>
      <c r="I70" s="33"/>
      <c r="J70" s="33"/>
      <c r="K70" s="34">
        <f>K69-K65</f>
        <v>157.08333333333348</v>
      </c>
      <c r="L70" s="34">
        <f t="shared" ref="L70:AZ70" si="50">L69-L65</f>
        <v>157.08333333333348</v>
      </c>
      <c r="M70" s="34">
        <f t="shared" si="50"/>
        <v>157.08333333333348</v>
      </c>
      <c r="N70" s="34">
        <f t="shared" si="50"/>
        <v>157.08333333333348</v>
      </c>
      <c r="O70" s="34">
        <f t="shared" si="50"/>
        <v>157.08333333333348</v>
      </c>
      <c r="P70" s="34">
        <f t="shared" si="50"/>
        <v>157.08333333333348</v>
      </c>
      <c r="Q70" s="34">
        <f t="shared" si="50"/>
        <v>157.08333333333348</v>
      </c>
      <c r="R70" s="34">
        <f t="shared" si="50"/>
        <v>157.08333333333348</v>
      </c>
      <c r="S70" s="34">
        <f t="shared" si="50"/>
        <v>157.08333333333348</v>
      </c>
      <c r="T70" s="34">
        <f t="shared" si="50"/>
        <v>157.08333333333348</v>
      </c>
      <c r="U70" s="34">
        <f t="shared" si="50"/>
        <v>157.08333333333348</v>
      </c>
      <c r="V70" s="34">
        <f t="shared" si="50"/>
        <v>157.08333333333348</v>
      </c>
      <c r="W70" s="34">
        <f t="shared" si="50"/>
        <v>157.08333333333348</v>
      </c>
      <c r="X70" s="34">
        <f t="shared" si="50"/>
        <v>157.08333333333348</v>
      </c>
      <c r="Y70" s="34">
        <f t="shared" si="50"/>
        <v>157.08333333333348</v>
      </c>
      <c r="Z70" s="34">
        <f t="shared" si="50"/>
        <v>157.08333333333348</v>
      </c>
      <c r="AA70" s="34">
        <f t="shared" si="50"/>
        <v>157.08333333333348</v>
      </c>
      <c r="AB70" s="34">
        <f t="shared" si="50"/>
        <v>157.08333333333348</v>
      </c>
      <c r="AC70" s="34">
        <f t="shared" si="50"/>
        <v>157.08333333333348</v>
      </c>
      <c r="AD70" s="34">
        <f t="shared" si="50"/>
        <v>157.08333333333348</v>
      </c>
      <c r="AE70" s="34">
        <f t="shared" si="50"/>
        <v>157.08333333333348</v>
      </c>
      <c r="AF70" s="34">
        <f t="shared" si="50"/>
        <v>157.08333333333348</v>
      </c>
      <c r="AG70" s="34">
        <f t="shared" si="50"/>
        <v>157.08333333333348</v>
      </c>
      <c r="AH70" s="34">
        <f t="shared" si="50"/>
        <v>157.08333333333348</v>
      </c>
      <c r="AI70" s="34">
        <f t="shared" si="50"/>
        <v>157.08333333333348</v>
      </c>
      <c r="AJ70" s="34">
        <f t="shared" si="50"/>
        <v>157.08333333333348</v>
      </c>
      <c r="AK70" s="34">
        <f t="shared" si="50"/>
        <v>157.08333333333348</v>
      </c>
      <c r="AL70" s="34">
        <f t="shared" si="50"/>
        <v>157.08333333333348</v>
      </c>
      <c r="AM70" s="34">
        <f t="shared" si="50"/>
        <v>157.08333333333348</v>
      </c>
      <c r="AN70" s="34">
        <f t="shared" si="50"/>
        <v>157.08333333333348</v>
      </c>
      <c r="AO70" s="34">
        <f t="shared" si="50"/>
        <v>157.08333333333348</v>
      </c>
      <c r="AP70" s="34">
        <f t="shared" si="50"/>
        <v>157.08333333333348</v>
      </c>
      <c r="AQ70" s="34">
        <f t="shared" si="50"/>
        <v>157.08333333333348</v>
      </c>
      <c r="AR70" s="34">
        <f t="shared" si="50"/>
        <v>157.08333333333348</v>
      </c>
      <c r="AS70" s="34">
        <f t="shared" si="50"/>
        <v>157.08333333333348</v>
      </c>
      <c r="AT70" s="34">
        <f t="shared" si="50"/>
        <v>157.08333333333348</v>
      </c>
      <c r="AU70" s="34">
        <f t="shared" si="50"/>
        <v>157.08333333333348</v>
      </c>
      <c r="AV70" s="34">
        <f t="shared" si="50"/>
        <v>157.08333333333348</v>
      </c>
      <c r="AW70" s="34">
        <f t="shared" si="50"/>
        <v>157.08333333333348</v>
      </c>
      <c r="AX70" s="34">
        <f t="shared" si="50"/>
        <v>157.08333333333348</v>
      </c>
      <c r="AY70" s="34">
        <f t="shared" si="50"/>
        <v>157.08333333333348</v>
      </c>
      <c r="AZ70" s="35">
        <f t="shared" si="50"/>
        <v>157.08333333333348</v>
      </c>
    </row>
    <row r="71" spans="1:52" ht="7.5" customHeight="1" thickTop="1" x14ac:dyDescent="0.25">
      <c r="C71"/>
    </row>
    <row r="72" spans="1:52" ht="30" customHeight="1" x14ac:dyDescent="0.25">
      <c r="B72" s="1"/>
      <c r="C72" s="43" t="s">
        <v>85</v>
      </c>
      <c r="D72" s="4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</row>
    <row r="73" spans="1:52" ht="30" customHeight="1" x14ac:dyDescent="0.25">
      <c r="C73" s="26" t="s">
        <v>6</v>
      </c>
      <c r="D73" s="28" t="s">
        <v>19</v>
      </c>
      <c r="E73" s="18">
        <f ca="1">INDEX(K73:AZ73,1,MATCH(TODAY(),$K$1:$AZ$1,1))</f>
        <v>0.52438446969696972</v>
      </c>
      <c r="K73" s="39">
        <f t="shared" ref="K73:T77" si="51">IFERROR(SUMIF($B$3:$B$64,$C73,K$3:K$64)/(K$65+K$70),"")</f>
        <v>0.52438446969696972</v>
      </c>
      <c r="L73" s="39">
        <f t="shared" si="51"/>
        <v>0.52438446969696972</v>
      </c>
      <c r="M73" s="39">
        <f t="shared" si="51"/>
        <v>0.52438446969696972</v>
      </c>
      <c r="N73" s="39">
        <f t="shared" si="51"/>
        <v>0.52438446969696972</v>
      </c>
      <c r="O73" s="39">
        <f t="shared" si="51"/>
        <v>0.52438446969696972</v>
      </c>
      <c r="P73" s="39">
        <f t="shared" si="51"/>
        <v>0.52438446969696972</v>
      </c>
      <c r="Q73" s="39">
        <f t="shared" si="51"/>
        <v>0.52438446969696972</v>
      </c>
      <c r="R73" s="39">
        <f t="shared" si="51"/>
        <v>0.52438446969696972</v>
      </c>
      <c r="S73" s="39">
        <f t="shared" si="51"/>
        <v>0.52438446969696972</v>
      </c>
      <c r="T73" s="39">
        <f t="shared" si="51"/>
        <v>0.52438446969696972</v>
      </c>
      <c r="U73" s="39">
        <f t="shared" ref="U73:AD77" si="52">IFERROR(SUMIF($B$3:$B$64,$C73,U$3:U$64)/(U$65+U$70),"")</f>
        <v>0.52438446969696972</v>
      </c>
      <c r="V73" s="39">
        <f t="shared" si="52"/>
        <v>0.52438446969696972</v>
      </c>
      <c r="W73" s="39">
        <f t="shared" si="52"/>
        <v>0.52438446969696972</v>
      </c>
      <c r="X73" s="39">
        <f t="shared" si="52"/>
        <v>0.52438446969696972</v>
      </c>
      <c r="Y73" s="39">
        <f t="shared" si="52"/>
        <v>0.52438446969696972</v>
      </c>
      <c r="Z73" s="39">
        <f t="shared" si="52"/>
        <v>0.52438446969696972</v>
      </c>
      <c r="AA73" s="39">
        <f t="shared" si="52"/>
        <v>0.52438446969696972</v>
      </c>
      <c r="AB73" s="39">
        <f t="shared" si="52"/>
        <v>0.52438446969696972</v>
      </c>
      <c r="AC73" s="39">
        <f t="shared" si="52"/>
        <v>0.52438446969696972</v>
      </c>
      <c r="AD73" s="39">
        <f t="shared" si="52"/>
        <v>0.52438446969696972</v>
      </c>
      <c r="AE73" s="39">
        <f t="shared" ref="AE73:AN77" si="53">IFERROR(SUMIF($B$3:$B$64,$C73,AE$3:AE$64)/(AE$65+AE$70),"")</f>
        <v>0.52438446969696972</v>
      </c>
      <c r="AF73" s="39">
        <f t="shared" si="53"/>
        <v>0.52438446969696972</v>
      </c>
      <c r="AG73" s="39">
        <f t="shared" si="53"/>
        <v>0.52438446969696972</v>
      </c>
      <c r="AH73" s="39">
        <f t="shared" si="53"/>
        <v>0.52438446969696972</v>
      </c>
      <c r="AI73" s="39">
        <f t="shared" si="53"/>
        <v>0.52438446969696972</v>
      </c>
      <c r="AJ73" s="39">
        <f t="shared" si="53"/>
        <v>0.52438446969696972</v>
      </c>
      <c r="AK73" s="39">
        <f t="shared" si="53"/>
        <v>0.52438446969696972</v>
      </c>
      <c r="AL73" s="39">
        <f t="shared" si="53"/>
        <v>0.52438446969696972</v>
      </c>
      <c r="AM73" s="39">
        <f t="shared" si="53"/>
        <v>0.52438446969696972</v>
      </c>
      <c r="AN73" s="39">
        <f t="shared" si="53"/>
        <v>0.52438446969696972</v>
      </c>
      <c r="AO73" s="39">
        <f t="shared" ref="AO73:AZ77" si="54">IFERROR(SUMIF($B$3:$B$64,$C73,AO$3:AO$64)/(AO$65+AO$70),"")</f>
        <v>0.52438446969696972</v>
      </c>
      <c r="AP73" s="39">
        <f t="shared" si="54"/>
        <v>0.52438446969696972</v>
      </c>
      <c r="AQ73" s="39">
        <f t="shared" si="54"/>
        <v>0.52438446969696972</v>
      </c>
      <c r="AR73" s="39">
        <f t="shared" si="54"/>
        <v>0.52438446969696972</v>
      </c>
      <c r="AS73" s="39">
        <f t="shared" si="54"/>
        <v>0.52438446969696972</v>
      </c>
      <c r="AT73" s="39">
        <f t="shared" si="54"/>
        <v>0.52438446969696972</v>
      </c>
      <c r="AU73" s="39">
        <f t="shared" si="54"/>
        <v>0.52438446969696972</v>
      </c>
      <c r="AV73" s="39">
        <f t="shared" si="54"/>
        <v>0.52438446969696972</v>
      </c>
      <c r="AW73" s="39">
        <f t="shared" si="54"/>
        <v>0.52438446969696972</v>
      </c>
      <c r="AX73" s="39">
        <f t="shared" si="54"/>
        <v>0.52438446969696972</v>
      </c>
      <c r="AY73" s="39">
        <f t="shared" si="54"/>
        <v>0.52438446969696972</v>
      </c>
      <c r="AZ73" s="39">
        <f t="shared" si="54"/>
        <v>0.52438446969696972</v>
      </c>
    </row>
    <row r="74" spans="1:52" ht="30" customHeight="1" x14ac:dyDescent="0.25">
      <c r="C74" s="26" t="s">
        <v>8</v>
      </c>
      <c r="D74" s="28" t="s">
        <v>18</v>
      </c>
      <c r="E74" s="18">
        <f t="shared" ref="E74:E78" ca="1" si="55">INDEX(K74:AZ74,1,MATCH(TODAY(),$K$1:$AZ$1,1))</f>
        <v>0.12784090909090909</v>
      </c>
      <c r="K74" s="39">
        <f t="shared" si="51"/>
        <v>0.12784090909090909</v>
      </c>
      <c r="L74" s="39">
        <f t="shared" si="51"/>
        <v>0.12784090909090909</v>
      </c>
      <c r="M74" s="39">
        <f t="shared" si="51"/>
        <v>0.12784090909090909</v>
      </c>
      <c r="N74" s="39">
        <f t="shared" si="51"/>
        <v>0.12784090909090909</v>
      </c>
      <c r="O74" s="39">
        <f t="shared" si="51"/>
        <v>0.12784090909090909</v>
      </c>
      <c r="P74" s="39">
        <f t="shared" si="51"/>
        <v>0.12784090909090909</v>
      </c>
      <c r="Q74" s="39">
        <f t="shared" si="51"/>
        <v>0.12784090909090909</v>
      </c>
      <c r="R74" s="39">
        <f t="shared" si="51"/>
        <v>0.12784090909090909</v>
      </c>
      <c r="S74" s="39">
        <f t="shared" si="51"/>
        <v>0.12784090909090909</v>
      </c>
      <c r="T74" s="39">
        <f t="shared" si="51"/>
        <v>0.12784090909090909</v>
      </c>
      <c r="U74" s="39">
        <f t="shared" si="52"/>
        <v>0.12784090909090909</v>
      </c>
      <c r="V74" s="39">
        <f t="shared" si="52"/>
        <v>0.12784090909090909</v>
      </c>
      <c r="W74" s="39">
        <f t="shared" si="52"/>
        <v>0.12784090909090909</v>
      </c>
      <c r="X74" s="39">
        <f t="shared" si="52"/>
        <v>0.12784090909090909</v>
      </c>
      <c r="Y74" s="39">
        <f t="shared" si="52"/>
        <v>0.12784090909090909</v>
      </c>
      <c r="Z74" s="39">
        <f t="shared" si="52"/>
        <v>0.12784090909090909</v>
      </c>
      <c r="AA74" s="39">
        <f t="shared" si="52"/>
        <v>0.12784090909090909</v>
      </c>
      <c r="AB74" s="39">
        <f t="shared" si="52"/>
        <v>0.12784090909090909</v>
      </c>
      <c r="AC74" s="39">
        <f t="shared" si="52"/>
        <v>0.12784090909090909</v>
      </c>
      <c r="AD74" s="39">
        <f t="shared" si="52"/>
        <v>0.12784090909090909</v>
      </c>
      <c r="AE74" s="39">
        <f t="shared" si="53"/>
        <v>0.12784090909090909</v>
      </c>
      <c r="AF74" s="39">
        <f t="shared" si="53"/>
        <v>0.12784090909090909</v>
      </c>
      <c r="AG74" s="39">
        <f t="shared" si="53"/>
        <v>0.12784090909090909</v>
      </c>
      <c r="AH74" s="39">
        <f t="shared" si="53"/>
        <v>0.12784090909090909</v>
      </c>
      <c r="AI74" s="39">
        <f t="shared" si="53"/>
        <v>0.12784090909090909</v>
      </c>
      <c r="AJ74" s="39">
        <f t="shared" si="53"/>
        <v>0.12784090909090909</v>
      </c>
      <c r="AK74" s="39">
        <f t="shared" si="53"/>
        <v>0.12784090909090909</v>
      </c>
      <c r="AL74" s="39">
        <f t="shared" si="53"/>
        <v>0.12784090909090909</v>
      </c>
      <c r="AM74" s="39">
        <f t="shared" si="53"/>
        <v>0.12784090909090909</v>
      </c>
      <c r="AN74" s="39">
        <f t="shared" si="53"/>
        <v>0.12784090909090909</v>
      </c>
      <c r="AO74" s="39">
        <f t="shared" si="54"/>
        <v>0.12784090909090909</v>
      </c>
      <c r="AP74" s="39">
        <f t="shared" si="54"/>
        <v>0.12784090909090909</v>
      </c>
      <c r="AQ74" s="39">
        <f t="shared" si="54"/>
        <v>0.12784090909090909</v>
      </c>
      <c r="AR74" s="39">
        <f t="shared" si="54"/>
        <v>0.12784090909090909</v>
      </c>
      <c r="AS74" s="39">
        <f t="shared" si="54"/>
        <v>0.12784090909090909</v>
      </c>
      <c r="AT74" s="39">
        <f t="shared" si="54"/>
        <v>0.12784090909090909</v>
      </c>
      <c r="AU74" s="39">
        <f t="shared" si="54"/>
        <v>0.12784090909090909</v>
      </c>
      <c r="AV74" s="39">
        <f t="shared" si="54"/>
        <v>0.12784090909090909</v>
      </c>
      <c r="AW74" s="39">
        <f t="shared" si="54"/>
        <v>0.12784090909090909</v>
      </c>
      <c r="AX74" s="39">
        <f t="shared" si="54"/>
        <v>0.12784090909090909</v>
      </c>
      <c r="AY74" s="39">
        <f t="shared" si="54"/>
        <v>0.12784090909090909</v>
      </c>
      <c r="AZ74" s="39">
        <f t="shared" si="54"/>
        <v>0.12784090909090909</v>
      </c>
    </row>
    <row r="75" spans="1:52" ht="30" customHeight="1" x14ac:dyDescent="0.25">
      <c r="C75" s="26" t="s">
        <v>4</v>
      </c>
      <c r="D75" s="28" t="s">
        <v>21</v>
      </c>
      <c r="E75" s="18">
        <f t="shared" ca="1" si="55"/>
        <v>1.1363636363636364E-2</v>
      </c>
      <c r="K75" s="39">
        <f t="shared" si="51"/>
        <v>1.1363636363636364E-2</v>
      </c>
      <c r="L75" s="39">
        <f t="shared" si="51"/>
        <v>1.1363636363636364E-2</v>
      </c>
      <c r="M75" s="39">
        <f t="shared" si="51"/>
        <v>1.1363636363636364E-2</v>
      </c>
      <c r="N75" s="39">
        <f t="shared" si="51"/>
        <v>1.1363636363636364E-2</v>
      </c>
      <c r="O75" s="39">
        <f t="shared" si="51"/>
        <v>1.1363636363636364E-2</v>
      </c>
      <c r="P75" s="39">
        <f t="shared" si="51"/>
        <v>1.1363636363636364E-2</v>
      </c>
      <c r="Q75" s="39">
        <f t="shared" si="51"/>
        <v>1.1363636363636364E-2</v>
      </c>
      <c r="R75" s="39">
        <f t="shared" si="51"/>
        <v>1.1363636363636364E-2</v>
      </c>
      <c r="S75" s="39">
        <f t="shared" si="51"/>
        <v>1.1363636363636364E-2</v>
      </c>
      <c r="T75" s="39">
        <f t="shared" si="51"/>
        <v>1.1363636363636364E-2</v>
      </c>
      <c r="U75" s="39">
        <f t="shared" si="52"/>
        <v>1.1363636363636364E-2</v>
      </c>
      <c r="V75" s="39">
        <f t="shared" si="52"/>
        <v>1.1363636363636364E-2</v>
      </c>
      <c r="W75" s="39">
        <f t="shared" si="52"/>
        <v>1.1363636363636364E-2</v>
      </c>
      <c r="X75" s="39">
        <f t="shared" si="52"/>
        <v>1.1363636363636364E-2</v>
      </c>
      <c r="Y75" s="39">
        <f t="shared" si="52"/>
        <v>1.1363636363636364E-2</v>
      </c>
      <c r="Z75" s="39">
        <f t="shared" si="52"/>
        <v>1.1363636363636364E-2</v>
      </c>
      <c r="AA75" s="39">
        <f t="shared" si="52"/>
        <v>1.1363636363636364E-2</v>
      </c>
      <c r="AB75" s="39">
        <f t="shared" si="52"/>
        <v>1.1363636363636364E-2</v>
      </c>
      <c r="AC75" s="39">
        <f t="shared" si="52"/>
        <v>1.1363636363636364E-2</v>
      </c>
      <c r="AD75" s="39">
        <f t="shared" si="52"/>
        <v>1.1363636363636364E-2</v>
      </c>
      <c r="AE75" s="39">
        <f t="shared" si="53"/>
        <v>1.1363636363636364E-2</v>
      </c>
      <c r="AF75" s="39">
        <f t="shared" si="53"/>
        <v>1.1363636363636364E-2</v>
      </c>
      <c r="AG75" s="39">
        <f t="shared" si="53"/>
        <v>1.1363636363636364E-2</v>
      </c>
      <c r="AH75" s="39">
        <f t="shared" si="53"/>
        <v>1.1363636363636364E-2</v>
      </c>
      <c r="AI75" s="39">
        <f t="shared" si="53"/>
        <v>1.1363636363636364E-2</v>
      </c>
      <c r="AJ75" s="39">
        <f t="shared" si="53"/>
        <v>1.1363636363636364E-2</v>
      </c>
      <c r="AK75" s="39">
        <f t="shared" si="53"/>
        <v>1.1363636363636364E-2</v>
      </c>
      <c r="AL75" s="39">
        <f t="shared" si="53"/>
        <v>1.1363636363636364E-2</v>
      </c>
      <c r="AM75" s="39">
        <f t="shared" si="53"/>
        <v>1.1363636363636364E-2</v>
      </c>
      <c r="AN75" s="39">
        <f t="shared" si="53"/>
        <v>1.1363636363636364E-2</v>
      </c>
      <c r="AO75" s="39">
        <f t="shared" si="54"/>
        <v>1.1363636363636364E-2</v>
      </c>
      <c r="AP75" s="39">
        <f t="shared" si="54"/>
        <v>1.1363636363636364E-2</v>
      </c>
      <c r="AQ75" s="39">
        <f t="shared" si="54"/>
        <v>1.1363636363636364E-2</v>
      </c>
      <c r="AR75" s="39">
        <f t="shared" si="54"/>
        <v>1.1363636363636364E-2</v>
      </c>
      <c r="AS75" s="39">
        <f t="shared" si="54"/>
        <v>1.1363636363636364E-2</v>
      </c>
      <c r="AT75" s="39">
        <f t="shared" si="54"/>
        <v>1.1363636363636364E-2</v>
      </c>
      <c r="AU75" s="39">
        <f t="shared" si="54"/>
        <v>1.1363636363636364E-2</v>
      </c>
      <c r="AV75" s="39">
        <f t="shared" si="54"/>
        <v>1.1363636363636364E-2</v>
      </c>
      <c r="AW75" s="39">
        <f t="shared" si="54"/>
        <v>1.1363636363636364E-2</v>
      </c>
      <c r="AX75" s="39">
        <f t="shared" si="54"/>
        <v>1.1363636363636364E-2</v>
      </c>
      <c r="AY75" s="39">
        <f t="shared" si="54"/>
        <v>1.1363636363636364E-2</v>
      </c>
      <c r="AZ75" s="39">
        <f t="shared" si="54"/>
        <v>1.1363636363636364E-2</v>
      </c>
    </row>
    <row r="76" spans="1:52" ht="30" customHeight="1" x14ac:dyDescent="0.25">
      <c r="C76" s="26" t="s">
        <v>7</v>
      </c>
      <c r="D76" s="28" t="s">
        <v>22</v>
      </c>
      <c r="E76" s="18">
        <f t="shared" ca="1" si="55"/>
        <v>8.2386363636363633E-2</v>
      </c>
      <c r="K76" s="39">
        <f t="shared" si="51"/>
        <v>8.2386363636363633E-2</v>
      </c>
      <c r="L76" s="39">
        <f t="shared" si="51"/>
        <v>8.2386363636363633E-2</v>
      </c>
      <c r="M76" s="39">
        <f t="shared" si="51"/>
        <v>8.2386363636363633E-2</v>
      </c>
      <c r="N76" s="39">
        <f t="shared" si="51"/>
        <v>8.2386363636363633E-2</v>
      </c>
      <c r="O76" s="39">
        <f t="shared" si="51"/>
        <v>8.2386363636363633E-2</v>
      </c>
      <c r="P76" s="39">
        <f t="shared" si="51"/>
        <v>8.2386363636363633E-2</v>
      </c>
      <c r="Q76" s="39">
        <f t="shared" si="51"/>
        <v>8.2386363636363633E-2</v>
      </c>
      <c r="R76" s="39">
        <f t="shared" si="51"/>
        <v>8.2386363636363633E-2</v>
      </c>
      <c r="S76" s="39">
        <f t="shared" si="51"/>
        <v>8.2386363636363633E-2</v>
      </c>
      <c r="T76" s="39">
        <f t="shared" si="51"/>
        <v>8.2386363636363633E-2</v>
      </c>
      <c r="U76" s="39">
        <f t="shared" si="52"/>
        <v>8.2386363636363633E-2</v>
      </c>
      <c r="V76" s="39">
        <f t="shared" si="52"/>
        <v>8.2386363636363633E-2</v>
      </c>
      <c r="W76" s="39">
        <f t="shared" si="52"/>
        <v>8.2386363636363633E-2</v>
      </c>
      <c r="X76" s="39">
        <f t="shared" si="52"/>
        <v>8.2386363636363633E-2</v>
      </c>
      <c r="Y76" s="39">
        <f t="shared" si="52"/>
        <v>8.2386363636363633E-2</v>
      </c>
      <c r="Z76" s="39">
        <f t="shared" si="52"/>
        <v>8.2386363636363633E-2</v>
      </c>
      <c r="AA76" s="39">
        <f t="shared" si="52"/>
        <v>8.2386363636363633E-2</v>
      </c>
      <c r="AB76" s="39">
        <f t="shared" si="52"/>
        <v>8.2386363636363633E-2</v>
      </c>
      <c r="AC76" s="39">
        <f t="shared" si="52"/>
        <v>8.2386363636363633E-2</v>
      </c>
      <c r="AD76" s="39">
        <f t="shared" si="52"/>
        <v>8.2386363636363633E-2</v>
      </c>
      <c r="AE76" s="39">
        <f t="shared" si="53"/>
        <v>8.2386363636363633E-2</v>
      </c>
      <c r="AF76" s="39">
        <f t="shared" si="53"/>
        <v>8.2386363636363633E-2</v>
      </c>
      <c r="AG76" s="39">
        <f t="shared" si="53"/>
        <v>8.2386363636363633E-2</v>
      </c>
      <c r="AH76" s="39">
        <f t="shared" si="53"/>
        <v>8.2386363636363633E-2</v>
      </c>
      <c r="AI76" s="39">
        <f t="shared" si="53"/>
        <v>8.2386363636363633E-2</v>
      </c>
      <c r="AJ76" s="39">
        <f t="shared" si="53"/>
        <v>8.2386363636363633E-2</v>
      </c>
      <c r="AK76" s="39">
        <f t="shared" si="53"/>
        <v>8.2386363636363633E-2</v>
      </c>
      <c r="AL76" s="39">
        <f t="shared" si="53"/>
        <v>8.2386363636363633E-2</v>
      </c>
      <c r="AM76" s="39">
        <f t="shared" si="53"/>
        <v>8.2386363636363633E-2</v>
      </c>
      <c r="AN76" s="39">
        <f t="shared" si="53"/>
        <v>8.2386363636363633E-2</v>
      </c>
      <c r="AO76" s="39">
        <f t="shared" si="54"/>
        <v>8.2386363636363633E-2</v>
      </c>
      <c r="AP76" s="39">
        <f t="shared" si="54"/>
        <v>8.2386363636363633E-2</v>
      </c>
      <c r="AQ76" s="39">
        <f t="shared" si="54"/>
        <v>8.2386363636363633E-2</v>
      </c>
      <c r="AR76" s="39">
        <f t="shared" si="54"/>
        <v>8.2386363636363633E-2</v>
      </c>
      <c r="AS76" s="39">
        <f t="shared" si="54"/>
        <v>8.2386363636363633E-2</v>
      </c>
      <c r="AT76" s="39">
        <f t="shared" si="54"/>
        <v>8.2386363636363633E-2</v>
      </c>
      <c r="AU76" s="39">
        <f t="shared" si="54"/>
        <v>8.2386363636363633E-2</v>
      </c>
      <c r="AV76" s="39">
        <f t="shared" si="54"/>
        <v>8.2386363636363633E-2</v>
      </c>
      <c r="AW76" s="39">
        <f t="shared" si="54"/>
        <v>8.2386363636363633E-2</v>
      </c>
      <c r="AX76" s="39">
        <f t="shared" si="54"/>
        <v>8.2386363636363633E-2</v>
      </c>
      <c r="AY76" s="39">
        <f t="shared" si="54"/>
        <v>8.2386363636363633E-2</v>
      </c>
      <c r="AZ76" s="39">
        <f t="shared" si="54"/>
        <v>8.2386363636363633E-2</v>
      </c>
    </row>
    <row r="77" spans="1:52" ht="30" customHeight="1" x14ac:dyDescent="0.25">
      <c r="C77" s="26" t="s">
        <v>24</v>
      </c>
      <c r="D77" s="28" t="s">
        <v>20</v>
      </c>
      <c r="E77" s="18">
        <f t="shared" ca="1" si="55"/>
        <v>0.20939867424242425</v>
      </c>
      <c r="K77" s="39">
        <f t="shared" si="51"/>
        <v>0.20939867424242425</v>
      </c>
      <c r="L77" s="39">
        <f t="shared" si="51"/>
        <v>0.20939867424242425</v>
      </c>
      <c r="M77" s="39">
        <f t="shared" si="51"/>
        <v>0.20939867424242425</v>
      </c>
      <c r="N77" s="39">
        <f t="shared" si="51"/>
        <v>0.20939867424242425</v>
      </c>
      <c r="O77" s="39">
        <f t="shared" si="51"/>
        <v>0.20939867424242425</v>
      </c>
      <c r="P77" s="39">
        <f t="shared" si="51"/>
        <v>0.20939867424242425</v>
      </c>
      <c r="Q77" s="39">
        <f t="shared" si="51"/>
        <v>0.20939867424242425</v>
      </c>
      <c r="R77" s="39">
        <f t="shared" si="51"/>
        <v>0.20939867424242425</v>
      </c>
      <c r="S77" s="39">
        <f t="shared" si="51"/>
        <v>0.20939867424242425</v>
      </c>
      <c r="T77" s="39">
        <f t="shared" si="51"/>
        <v>0.20939867424242425</v>
      </c>
      <c r="U77" s="39">
        <f t="shared" si="52"/>
        <v>0.20939867424242425</v>
      </c>
      <c r="V77" s="39">
        <f t="shared" si="52"/>
        <v>0.20939867424242425</v>
      </c>
      <c r="W77" s="39">
        <f t="shared" si="52"/>
        <v>0.20939867424242425</v>
      </c>
      <c r="X77" s="39">
        <f t="shared" si="52"/>
        <v>0.20939867424242425</v>
      </c>
      <c r="Y77" s="39">
        <f t="shared" si="52"/>
        <v>0.20939867424242425</v>
      </c>
      <c r="Z77" s="39">
        <f t="shared" si="52"/>
        <v>0.20939867424242425</v>
      </c>
      <c r="AA77" s="39">
        <f t="shared" si="52"/>
        <v>0.20939867424242425</v>
      </c>
      <c r="AB77" s="39">
        <f t="shared" si="52"/>
        <v>0.20939867424242425</v>
      </c>
      <c r="AC77" s="39">
        <f t="shared" si="52"/>
        <v>0.20939867424242425</v>
      </c>
      <c r="AD77" s="39">
        <f t="shared" si="52"/>
        <v>0.20939867424242425</v>
      </c>
      <c r="AE77" s="39">
        <f t="shared" si="53"/>
        <v>0.20939867424242425</v>
      </c>
      <c r="AF77" s="39">
        <f t="shared" si="53"/>
        <v>0.20939867424242425</v>
      </c>
      <c r="AG77" s="39">
        <f t="shared" si="53"/>
        <v>0.20939867424242425</v>
      </c>
      <c r="AH77" s="39">
        <f t="shared" si="53"/>
        <v>0.20939867424242425</v>
      </c>
      <c r="AI77" s="39">
        <f t="shared" si="53"/>
        <v>0.20939867424242425</v>
      </c>
      <c r="AJ77" s="39">
        <f t="shared" si="53"/>
        <v>0.20939867424242425</v>
      </c>
      <c r="AK77" s="39">
        <f t="shared" si="53"/>
        <v>0.20939867424242425</v>
      </c>
      <c r="AL77" s="39">
        <f t="shared" si="53"/>
        <v>0.20939867424242425</v>
      </c>
      <c r="AM77" s="39">
        <f t="shared" si="53"/>
        <v>0.20939867424242425</v>
      </c>
      <c r="AN77" s="39">
        <f t="shared" si="53"/>
        <v>0.20939867424242425</v>
      </c>
      <c r="AO77" s="39">
        <f t="shared" si="54"/>
        <v>0.20939867424242425</v>
      </c>
      <c r="AP77" s="39">
        <f t="shared" si="54"/>
        <v>0.20939867424242425</v>
      </c>
      <c r="AQ77" s="39">
        <f t="shared" si="54"/>
        <v>0.20939867424242425</v>
      </c>
      <c r="AR77" s="39">
        <f t="shared" si="54"/>
        <v>0.20939867424242425</v>
      </c>
      <c r="AS77" s="39">
        <f t="shared" si="54"/>
        <v>0.20939867424242425</v>
      </c>
      <c r="AT77" s="39">
        <f t="shared" si="54"/>
        <v>0.20939867424242425</v>
      </c>
      <c r="AU77" s="39">
        <f t="shared" si="54"/>
        <v>0.20939867424242425</v>
      </c>
      <c r="AV77" s="39">
        <f t="shared" si="54"/>
        <v>0.20939867424242425</v>
      </c>
      <c r="AW77" s="39">
        <f t="shared" si="54"/>
        <v>0.20939867424242425</v>
      </c>
      <c r="AX77" s="39">
        <f t="shared" si="54"/>
        <v>0.20939867424242425</v>
      </c>
      <c r="AY77" s="39">
        <f t="shared" si="54"/>
        <v>0.20939867424242425</v>
      </c>
      <c r="AZ77" s="39">
        <f t="shared" si="54"/>
        <v>0.20939867424242425</v>
      </c>
    </row>
    <row r="78" spans="1:52" ht="30" customHeight="1" x14ac:dyDescent="0.25">
      <c r="C78" s="26" t="s">
        <v>108</v>
      </c>
      <c r="D78" s="28" t="s">
        <v>17</v>
      </c>
      <c r="E78" s="18">
        <f t="shared" ca="1" si="55"/>
        <v>4.462594696969701E-2</v>
      </c>
      <c r="K78" s="39">
        <f>K70/(K70+K65)</f>
        <v>4.462594696969701E-2</v>
      </c>
      <c r="L78" s="39">
        <f t="shared" ref="L78:AZ78" si="56">L70/(L70+L65)</f>
        <v>4.462594696969701E-2</v>
      </c>
      <c r="M78" s="39">
        <f t="shared" si="56"/>
        <v>4.462594696969701E-2</v>
      </c>
      <c r="N78" s="39">
        <f t="shared" si="56"/>
        <v>4.462594696969701E-2</v>
      </c>
      <c r="O78" s="39">
        <f t="shared" si="56"/>
        <v>4.462594696969701E-2</v>
      </c>
      <c r="P78" s="39">
        <f t="shared" si="56"/>
        <v>4.462594696969701E-2</v>
      </c>
      <c r="Q78" s="39">
        <f t="shared" si="56"/>
        <v>4.462594696969701E-2</v>
      </c>
      <c r="R78" s="39">
        <f t="shared" si="56"/>
        <v>4.462594696969701E-2</v>
      </c>
      <c r="S78" s="39">
        <f t="shared" si="56"/>
        <v>4.462594696969701E-2</v>
      </c>
      <c r="T78" s="39">
        <f t="shared" si="56"/>
        <v>4.462594696969701E-2</v>
      </c>
      <c r="U78" s="39">
        <f t="shared" si="56"/>
        <v>4.462594696969701E-2</v>
      </c>
      <c r="V78" s="39">
        <f t="shared" si="56"/>
        <v>4.462594696969701E-2</v>
      </c>
      <c r="W78" s="39">
        <f t="shared" si="56"/>
        <v>4.462594696969701E-2</v>
      </c>
      <c r="X78" s="39">
        <f t="shared" si="56"/>
        <v>4.462594696969701E-2</v>
      </c>
      <c r="Y78" s="39">
        <f t="shared" si="56"/>
        <v>4.462594696969701E-2</v>
      </c>
      <c r="Z78" s="39">
        <f t="shared" si="56"/>
        <v>4.462594696969701E-2</v>
      </c>
      <c r="AA78" s="39">
        <f t="shared" si="56"/>
        <v>4.462594696969701E-2</v>
      </c>
      <c r="AB78" s="39">
        <f t="shared" si="56"/>
        <v>4.462594696969701E-2</v>
      </c>
      <c r="AC78" s="39">
        <f t="shared" si="56"/>
        <v>4.462594696969701E-2</v>
      </c>
      <c r="AD78" s="39">
        <f t="shared" si="56"/>
        <v>4.462594696969701E-2</v>
      </c>
      <c r="AE78" s="39">
        <f t="shared" si="56"/>
        <v>4.462594696969701E-2</v>
      </c>
      <c r="AF78" s="39">
        <f t="shared" si="56"/>
        <v>4.462594696969701E-2</v>
      </c>
      <c r="AG78" s="39">
        <f t="shared" si="56"/>
        <v>4.462594696969701E-2</v>
      </c>
      <c r="AH78" s="39">
        <f t="shared" si="56"/>
        <v>4.462594696969701E-2</v>
      </c>
      <c r="AI78" s="39">
        <f t="shared" si="56"/>
        <v>4.462594696969701E-2</v>
      </c>
      <c r="AJ78" s="39">
        <f t="shared" si="56"/>
        <v>4.462594696969701E-2</v>
      </c>
      <c r="AK78" s="39">
        <f t="shared" si="56"/>
        <v>4.462594696969701E-2</v>
      </c>
      <c r="AL78" s="39">
        <f t="shared" si="56"/>
        <v>4.462594696969701E-2</v>
      </c>
      <c r="AM78" s="39">
        <f t="shared" si="56"/>
        <v>4.462594696969701E-2</v>
      </c>
      <c r="AN78" s="39">
        <f t="shared" si="56"/>
        <v>4.462594696969701E-2</v>
      </c>
      <c r="AO78" s="39">
        <f t="shared" si="56"/>
        <v>4.462594696969701E-2</v>
      </c>
      <c r="AP78" s="39">
        <f t="shared" si="56"/>
        <v>4.462594696969701E-2</v>
      </c>
      <c r="AQ78" s="39">
        <f t="shared" si="56"/>
        <v>4.462594696969701E-2</v>
      </c>
      <c r="AR78" s="39">
        <f t="shared" si="56"/>
        <v>4.462594696969701E-2</v>
      </c>
      <c r="AS78" s="39">
        <f t="shared" si="56"/>
        <v>4.462594696969701E-2</v>
      </c>
      <c r="AT78" s="39">
        <f t="shared" si="56"/>
        <v>4.462594696969701E-2</v>
      </c>
      <c r="AU78" s="39">
        <f t="shared" si="56"/>
        <v>4.462594696969701E-2</v>
      </c>
      <c r="AV78" s="39">
        <f t="shared" si="56"/>
        <v>4.462594696969701E-2</v>
      </c>
      <c r="AW78" s="39">
        <f t="shared" si="56"/>
        <v>4.462594696969701E-2</v>
      </c>
      <c r="AX78" s="39">
        <f t="shared" si="56"/>
        <v>4.462594696969701E-2</v>
      </c>
      <c r="AY78" s="39">
        <f t="shared" si="56"/>
        <v>4.462594696969701E-2</v>
      </c>
      <c r="AZ78" s="39">
        <f t="shared" si="56"/>
        <v>4.462594696969701E-2</v>
      </c>
    </row>
    <row r="79" spans="1:52" ht="8.25" customHeight="1" x14ac:dyDescent="0.3">
      <c r="B79" s="26"/>
      <c r="C79" s="27"/>
      <c r="D79" s="28"/>
      <c r="E79" s="18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</row>
    <row r="80" spans="1:52" ht="29.25" customHeight="1" x14ac:dyDescent="0.25">
      <c r="C80" s="43" t="s">
        <v>109</v>
      </c>
      <c r="D80" s="4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</row>
    <row r="81" spans="3:52" ht="18.75" x14ac:dyDescent="0.25">
      <c r="C81" s="26" t="s">
        <v>111</v>
      </c>
      <c r="D81" s="28" t="s">
        <v>115</v>
      </c>
      <c r="K81" s="25">
        <f t="shared" ref="K81:T85" si="57">IFERROR(SUMIF($A$3:$A$64,$C81,K$3:K$64),"")</f>
        <v>2172</v>
      </c>
      <c r="L81" s="25">
        <f t="shared" si="57"/>
        <v>2172</v>
      </c>
      <c r="M81" s="25">
        <f t="shared" si="57"/>
        <v>2172</v>
      </c>
      <c r="N81" s="25">
        <f t="shared" si="57"/>
        <v>2172</v>
      </c>
      <c r="O81" s="25">
        <f t="shared" si="57"/>
        <v>2172</v>
      </c>
      <c r="P81" s="25">
        <f t="shared" si="57"/>
        <v>2172</v>
      </c>
      <c r="Q81" s="25">
        <f t="shared" si="57"/>
        <v>2172</v>
      </c>
      <c r="R81" s="25">
        <f t="shared" si="57"/>
        <v>2172</v>
      </c>
      <c r="S81" s="25">
        <f t="shared" si="57"/>
        <v>2172</v>
      </c>
      <c r="T81" s="25">
        <f t="shared" si="57"/>
        <v>2172</v>
      </c>
      <c r="U81" s="25">
        <f t="shared" ref="U81:AD85" si="58">IFERROR(SUMIF($A$3:$A$64,$C81,U$3:U$64),"")</f>
        <v>2172</v>
      </c>
      <c r="V81" s="25">
        <f t="shared" si="58"/>
        <v>2172</v>
      </c>
      <c r="W81" s="25">
        <f t="shared" si="58"/>
        <v>2172</v>
      </c>
      <c r="X81" s="25">
        <f t="shared" si="58"/>
        <v>2172</v>
      </c>
      <c r="Y81" s="25">
        <f t="shared" si="58"/>
        <v>2172</v>
      </c>
      <c r="Z81" s="25">
        <f t="shared" si="58"/>
        <v>2172</v>
      </c>
      <c r="AA81" s="25">
        <f t="shared" si="58"/>
        <v>2172</v>
      </c>
      <c r="AB81" s="25">
        <f t="shared" si="58"/>
        <v>2172</v>
      </c>
      <c r="AC81" s="25">
        <f t="shared" si="58"/>
        <v>2172</v>
      </c>
      <c r="AD81" s="25">
        <f t="shared" si="58"/>
        <v>2172</v>
      </c>
      <c r="AE81" s="25">
        <f t="shared" ref="AE81:AN85" si="59">IFERROR(SUMIF($A$3:$A$64,$C81,AE$3:AE$64),"")</f>
        <v>2172</v>
      </c>
      <c r="AF81" s="25">
        <f t="shared" si="59"/>
        <v>2172</v>
      </c>
      <c r="AG81" s="25">
        <f t="shared" si="59"/>
        <v>2172</v>
      </c>
      <c r="AH81" s="25">
        <f t="shared" si="59"/>
        <v>2172</v>
      </c>
      <c r="AI81" s="25">
        <f t="shared" si="59"/>
        <v>2172</v>
      </c>
      <c r="AJ81" s="25">
        <f t="shared" si="59"/>
        <v>2172</v>
      </c>
      <c r="AK81" s="25">
        <f t="shared" si="59"/>
        <v>2172</v>
      </c>
      <c r="AL81" s="25">
        <f t="shared" si="59"/>
        <v>2172</v>
      </c>
      <c r="AM81" s="25">
        <f t="shared" si="59"/>
        <v>2172</v>
      </c>
      <c r="AN81" s="25">
        <f t="shared" si="59"/>
        <v>2172</v>
      </c>
      <c r="AO81" s="25">
        <f t="shared" ref="AO81:AZ85" si="60">IFERROR(SUMIF($A$3:$A$64,$C81,AO$3:AO$64),"")</f>
        <v>2172</v>
      </c>
      <c r="AP81" s="25">
        <f t="shared" si="60"/>
        <v>2172</v>
      </c>
      <c r="AQ81" s="25">
        <f t="shared" si="60"/>
        <v>2172</v>
      </c>
      <c r="AR81" s="25">
        <f t="shared" si="60"/>
        <v>2172</v>
      </c>
      <c r="AS81" s="25">
        <f t="shared" si="60"/>
        <v>2172</v>
      </c>
      <c r="AT81" s="25">
        <f t="shared" si="60"/>
        <v>2172</v>
      </c>
      <c r="AU81" s="25">
        <f t="shared" si="60"/>
        <v>2172</v>
      </c>
      <c r="AV81" s="25">
        <f t="shared" si="60"/>
        <v>2172</v>
      </c>
      <c r="AW81" s="25">
        <f t="shared" si="60"/>
        <v>2172</v>
      </c>
      <c r="AX81" s="25">
        <f t="shared" si="60"/>
        <v>2172</v>
      </c>
      <c r="AY81" s="25">
        <f t="shared" si="60"/>
        <v>2172</v>
      </c>
      <c r="AZ81" s="25">
        <f t="shared" si="60"/>
        <v>2172</v>
      </c>
    </row>
    <row r="82" spans="3:52" ht="18.75" x14ac:dyDescent="0.25">
      <c r="C82" s="26" t="s">
        <v>113</v>
      </c>
      <c r="D82" s="28" t="s">
        <v>116</v>
      </c>
      <c r="K82" s="25">
        <f t="shared" si="57"/>
        <v>345</v>
      </c>
      <c r="L82" s="25">
        <f t="shared" si="57"/>
        <v>345</v>
      </c>
      <c r="M82" s="25">
        <f t="shared" si="57"/>
        <v>345</v>
      </c>
      <c r="N82" s="25">
        <f t="shared" si="57"/>
        <v>345</v>
      </c>
      <c r="O82" s="25">
        <f t="shared" si="57"/>
        <v>345</v>
      </c>
      <c r="P82" s="25">
        <f t="shared" si="57"/>
        <v>345</v>
      </c>
      <c r="Q82" s="25">
        <f t="shared" si="57"/>
        <v>345</v>
      </c>
      <c r="R82" s="25">
        <f t="shared" si="57"/>
        <v>345</v>
      </c>
      <c r="S82" s="25">
        <f t="shared" si="57"/>
        <v>345</v>
      </c>
      <c r="T82" s="25">
        <f t="shared" si="57"/>
        <v>345</v>
      </c>
      <c r="U82" s="25">
        <f t="shared" si="58"/>
        <v>345</v>
      </c>
      <c r="V82" s="25">
        <f t="shared" si="58"/>
        <v>345</v>
      </c>
      <c r="W82" s="25">
        <f t="shared" si="58"/>
        <v>345</v>
      </c>
      <c r="X82" s="25">
        <f t="shared" si="58"/>
        <v>345</v>
      </c>
      <c r="Y82" s="25">
        <f t="shared" si="58"/>
        <v>345</v>
      </c>
      <c r="Z82" s="25">
        <f t="shared" si="58"/>
        <v>345</v>
      </c>
      <c r="AA82" s="25">
        <f t="shared" si="58"/>
        <v>345</v>
      </c>
      <c r="AB82" s="25">
        <f t="shared" si="58"/>
        <v>345</v>
      </c>
      <c r="AC82" s="25">
        <f t="shared" si="58"/>
        <v>345</v>
      </c>
      <c r="AD82" s="25">
        <f t="shared" si="58"/>
        <v>345</v>
      </c>
      <c r="AE82" s="25">
        <f t="shared" si="59"/>
        <v>345</v>
      </c>
      <c r="AF82" s="25">
        <f t="shared" si="59"/>
        <v>345</v>
      </c>
      <c r="AG82" s="25">
        <f t="shared" si="59"/>
        <v>345</v>
      </c>
      <c r="AH82" s="25">
        <f t="shared" si="59"/>
        <v>345</v>
      </c>
      <c r="AI82" s="25">
        <f t="shared" si="59"/>
        <v>345</v>
      </c>
      <c r="AJ82" s="25">
        <f t="shared" si="59"/>
        <v>345</v>
      </c>
      <c r="AK82" s="25">
        <f t="shared" si="59"/>
        <v>345</v>
      </c>
      <c r="AL82" s="25">
        <f t="shared" si="59"/>
        <v>345</v>
      </c>
      <c r="AM82" s="25">
        <f t="shared" si="59"/>
        <v>345</v>
      </c>
      <c r="AN82" s="25">
        <f t="shared" si="59"/>
        <v>345</v>
      </c>
      <c r="AO82" s="25">
        <f t="shared" si="60"/>
        <v>345</v>
      </c>
      <c r="AP82" s="25">
        <f t="shared" si="60"/>
        <v>345</v>
      </c>
      <c r="AQ82" s="25">
        <f t="shared" si="60"/>
        <v>345</v>
      </c>
      <c r="AR82" s="25">
        <f t="shared" si="60"/>
        <v>345</v>
      </c>
      <c r="AS82" s="25">
        <f t="shared" si="60"/>
        <v>345</v>
      </c>
      <c r="AT82" s="25">
        <f t="shared" si="60"/>
        <v>345</v>
      </c>
      <c r="AU82" s="25">
        <f t="shared" si="60"/>
        <v>345</v>
      </c>
      <c r="AV82" s="25">
        <f t="shared" si="60"/>
        <v>345</v>
      </c>
      <c r="AW82" s="25">
        <f t="shared" si="60"/>
        <v>345</v>
      </c>
      <c r="AX82" s="25">
        <f t="shared" si="60"/>
        <v>345</v>
      </c>
      <c r="AY82" s="25">
        <f t="shared" si="60"/>
        <v>345</v>
      </c>
      <c r="AZ82" s="25">
        <f t="shared" si="60"/>
        <v>345</v>
      </c>
    </row>
    <row r="83" spans="3:52" ht="18.75" x14ac:dyDescent="0.25">
      <c r="C83" s="26" t="s">
        <v>117</v>
      </c>
      <c r="D83" s="28" t="s">
        <v>128</v>
      </c>
      <c r="K83" s="25">
        <f t="shared" si="57"/>
        <v>695.91666666666674</v>
      </c>
      <c r="L83" s="25">
        <f t="shared" si="57"/>
        <v>695.91666666666674</v>
      </c>
      <c r="M83" s="25">
        <f t="shared" si="57"/>
        <v>695.91666666666674</v>
      </c>
      <c r="N83" s="25">
        <f t="shared" si="57"/>
        <v>695.91666666666674</v>
      </c>
      <c r="O83" s="25">
        <f t="shared" si="57"/>
        <v>695.91666666666674</v>
      </c>
      <c r="P83" s="25">
        <f t="shared" si="57"/>
        <v>695.91666666666674</v>
      </c>
      <c r="Q83" s="25">
        <f t="shared" si="57"/>
        <v>695.91666666666674</v>
      </c>
      <c r="R83" s="25">
        <f t="shared" si="57"/>
        <v>695.91666666666674</v>
      </c>
      <c r="S83" s="25">
        <f t="shared" si="57"/>
        <v>695.91666666666674</v>
      </c>
      <c r="T83" s="25">
        <f t="shared" si="57"/>
        <v>695.91666666666674</v>
      </c>
      <c r="U83" s="25">
        <f t="shared" si="58"/>
        <v>695.91666666666674</v>
      </c>
      <c r="V83" s="25">
        <f t="shared" si="58"/>
        <v>695.91666666666674</v>
      </c>
      <c r="W83" s="25">
        <f t="shared" si="58"/>
        <v>695.91666666666674</v>
      </c>
      <c r="X83" s="25">
        <f t="shared" si="58"/>
        <v>695.91666666666674</v>
      </c>
      <c r="Y83" s="25">
        <f t="shared" si="58"/>
        <v>695.91666666666674</v>
      </c>
      <c r="Z83" s="25">
        <f t="shared" si="58"/>
        <v>695.91666666666674</v>
      </c>
      <c r="AA83" s="25">
        <f t="shared" si="58"/>
        <v>695.91666666666674</v>
      </c>
      <c r="AB83" s="25">
        <f t="shared" si="58"/>
        <v>695.91666666666674</v>
      </c>
      <c r="AC83" s="25">
        <f t="shared" si="58"/>
        <v>695.91666666666674</v>
      </c>
      <c r="AD83" s="25">
        <f t="shared" si="58"/>
        <v>695.91666666666674</v>
      </c>
      <c r="AE83" s="25">
        <f t="shared" si="59"/>
        <v>695.91666666666674</v>
      </c>
      <c r="AF83" s="25">
        <f t="shared" si="59"/>
        <v>695.91666666666674</v>
      </c>
      <c r="AG83" s="25">
        <f t="shared" si="59"/>
        <v>695.91666666666674</v>
      </c>
      <c r="AH83" s="25">
        <f t="shared" si="59"/>
        <v>695.91666666666674</v>
      </c>
      <c r="AI83" s="25">
        <f t="shared" si="59"/>
        <v>695.91666666666674</v>
      </c>
      <c r="AJ83" s="25">
        <f t="shared" si="59"/>
        <v>695.91666666666674</v>
      </c>
      <c r="AK83" s="25">
        <f t="shared" si="59"/>
        <v>695.91666666666674</v>
      </c>
      <c r="AL83" s="25">
        <f t="shared" si="59"/>
        <v>695.91666666666674</v>
      </c>
      <c r="AM83" s="25">
        <f t="shared" si="59"/>
        <v>695.91666666666674</v>
      </c>
      <c r="AN83" s="25">
        <f t="shared" si="59"/>
        <v>695.91666666666674</v>
      </c>
      <c r="AO83" s="25">
        <f t="shared" si="60"/>
        <v>695.91666666666674</v>
      </c>
      <c r="AP83" s="25">
        <f t="shared" si="60"/>
        <v>695.91666666666674</v>
      </c>
      <c r="AQ83" s="25">
        <f t="shared" si="60"/>
        <v>695.91666666666674</v>
      </c>
      <c r="AR83" s="25">
        <f t="shared" si="60"/>
        <v>695.91666666666674</v>
      </c>
      <c r="AS83" s="25">
        <f t="shared" si="60"/>
        <v>695.91666666666674</v>
      </c>
      <c r="AT83" s="25">
        <f t="shared" si="60"/>
        <v>695.91666666666674</v>
      </c>
      <c r="AU83" s="25">
        <f t="shared" si="60"/>
        <v>695.91666666666674</v>
      </c>
      <c r="AV83" s="25">
        <f t="shared" si="60"/>
        <v>695.91666666666674</v>
      </c>
      <c r="AW83" s="25">
        <f t="shared" si="60"/>
        <v>695.91666666666674</v>
      </c>
      <c r="AX83" s="25">
        <f t="shared" si="60"/>
        <v>695.91666666666674</v>
      </c>
      <c r="AY83" s="25">
        <f t="shared" si="60"/>
        <v>695.91666666666674</v>
      </c>
      <c r="AZ83" s="25">
        <f t="shared" si="60"/>
        <v>695.91666666666674</v>
      </c>
    </row>
    <row r="84" spans="3:52" ht="18.75" x14ac:dyDescent="0.25">
      <c r="C84" s="26" t="s">
        <v>112</v>
      </c>
      <c r="D84" s="28" t="s">
        <v>118</v>
      </c>
      <c r="K84" s="25">
        <f t="shared" si="57"/>
        <v>40</v>
      </c>
      <c r="L84" s="25">
        <f t="shared" si="57"/>
        <v>40</v>
      </c>
      <c r="M84" s="25">
        <f t="shared" si="57"/>
        <v>40</v>
      </c>
      <c r="N84" s="25">
        <f t="shared" si="57"/>
        <v>40</v>
      </c>
      <c r="O84" s="25">
        <f t="shared" si="57"/>
        <v>40</v>
      </c>
      <c r="P84" s="25">
        <f t="shared" si="57"/>
        <v>40</v>
      </c>
      <c r="Q84" s="25">
        <f t="shared" si="57"/>
        <v>40</v>
      </c>
      <c r="R84" s="25">
        <f t="shared" si="57"/>
        <v>40</v>
      </c>
      <c r="S84" s="25">
        <f t="shared" si="57"/>
        <v>40</v>
      </c>
      <c r="T84" s="25">
        <f t="shared" si="57"/>
        <v>40</v>
      </c>
      <c r="U84" s="25">
        <f t="shared" si="58"/>
        <v>40</v>
      </c>
      <c r="V84" s="25">
        <f t="shared" si="58"/>
        <v>40</v>
      </c>
      <c r="W84" s="25">
        <f t="shared" si="58"/>
        <v>40</v>
      </c>
      <c r="X84" s="25">
        <f t="shared" si="58"/>
        <v>40</v>
      </c>
      <c r="Y84" s="25">
        <f t="shared" si="58"/>
        <v>40</v>
      </c>
      <c r="Z84" s="25">
        <f t="shared" si="58"/>
        <v>40</v>
      </c>
      <c r="AA84" s="25">
        <f t="shared" si="58"/>
        <v>40</v>
      </c>
      <c r="AB84" s="25">
        <f t="shared" si="58"/>
        <v>40</v>
      </c>
      <c r="AC84" s="25">
        <f t="shared" si="58"/>
        <v>40</v>
      </c>
      <c r="AD84" s="25">
        <f t="shared" si="58"/>
        <v>40</v>
      </c>
      <c r="AE84" s="25">
        <f t="shared" si="59"/>
        <v>40</v>
      </c>
      <c r="AF84" s="25">
        <f t="shared" si="59"/>
        <v>40</v>
      </c>
      <c r="AG84" s="25">
        <f t="shared" si="59"/>
        <v>40</v>
      </c>
      <c r="AH84" s="25">
        <f t="shared" si="59"/>
        <v>40</v>
      </c>
      <c r="AI84" s="25">
        <f t="shared" si="59"/>
        <v>40</v>
      </c>
      <c r="AJ84" s="25">
        <f t="shared" si="59"/>
        <v>40</v>
      </c>
      <c r="AK84" s="25">
        <f t="shared" si="59"/>
        <v>40</v>
      </c>
      <c r="AL84" s="25">
        <f t="shared" si="59"/>
        <v>40</v>
      </c>
      <c r="AM84" s="25">
        <f t="shared" si="59"/>
        <v>40</v>
      </c>
      <c r="AN84" s="25">
        <f t="shared" si="59"/>
        <v>40</v>
      </c>
      <c r="AO84" s="25">
        <f t="shared" si="60"/>
        <v>40</v>
      </c>
      <c r="AP84" s="25">
        <f t="shared" si="60"/>
        <v>40</v>
      </c>
      <c r="AQ84" s="25">
        <f t="shared" si="60"/>
        <v>40</v>
      </c>
      <c r="AR84" s="25">
        <f t="shared" si="60"/>
        <v>40</v>
      </c>
      <c r="AS84" s="25">
        <f t="shared" si="60"/>
        <v>40</v>
      </c>
      <c r="AT84" s="25">
        <f t="shared" si="60"/>
        <v>40</v>
      </c>
      <c r="AU84" s="25">
        <f t="shared" si="60"/>
        <v>40</v>
      </c>
      <c r="AV84" s="25">
        <f t="shared" si="60"/>
        <v>40</v>
      </c>
      <c r="AW84" s="25">
        <f t="shared" si="60"/>
        <v>40</v>
      </c>
      <c r="AX84" s="25">
        <f t="shared" si="60"/>
        <v>40</v>
      </c>
      <c r="AY84" s="25">
        <f t="shared" si="60"/>
        <v>40</v>
      </c>
      <c r="AZ84" s="25">
        <f t="shared" si="60"/>
        <v>40</v>
      </c>
    </row>
    <row r="85" spans="3:52" ht="18.75" x14ac:dyDescent="0.3">
      <c r="C85" s="26" t="s">
        <v>114</v>
      </c>
      <c r="D85" s="37" t="s">
        <v>110</v>
      </c>
      <c r="K85" s="25">
        <f t="shared" si="57"/>
        <v>110</v>
      </c>
      <c r="L85" s="25">
        <f t="shared" si="57"/>
        <v>110</v>
      </c>
      <c r="M85" s="25">
        <f t="shared" si="57"/>
        <v>110</v>
      </c>
      <c r="N85" s="25">
        <f t="shared" si="57"/>
        <v>110</v>
      </c>
      <c r="O85" s="25">
        <f t="shared" si="57"/>
        <v>110</v>
      </c>
      <c r="P85" s="25">
        <f t="shared" si="57"/>
        <v>110</v>
      </c>
      <c r="Q85" s="25">
        <f t="shared" si="57"/>
        <v>110</v>
      </c>
      <c r="R85" s="25">
        <f t="shared" si="57"/>
        <v>110</v>
      </c>
      <c r="S85" s="25">
        <f t="shared" si="57"/>
        <v>110</v>
      </c>
      <c r="T85" s="25">
        <f t="shared" si="57"/>
        <v>110</v>
      </c>
      <c r="U85" s="25">
        <f t="shared" si="58"/>
        <v>110</v>
      </c>
      <c r="V85" s="25">
        <f t="shared" si="58"/>
        <v>110</v>
      </c>
      <c r="W85" s="25">
        <f t="shared" si="58"/>
        <v>110</v>
      </c>
      <c r="X85" s="25">
        <f t="shared" si="58"/>
        <v>110</v>
      </c>
      <c r="Y85" s="25">
        <f t="shared" si="58"/>
        <v>110</v>
      </c>
      <c r="Z85" s="25">
        <f t="shared" si="58"/>
        <v>110</v>
      </c>
      <c r="AA85" s="25">
        <f t="shared" si="58"/>
        <v>110</v>
      </c>
      <c r="AB85" s="25">
        <f t="shared" si="58"/>
        <v>110</v>
      </c>
      <c r="AC85" s="25">
        <f t="shared" si="58"/>
        <v>110</v>
      </c>
      <c r="AD85" s="25">
        <f t="shared" si="58"/>
        <v>110</v>
      </c>
      <c r="AE85" s="25">
        <f t="shared" si="59"/>
        <v>110</v>
      </c>
      <c r="AF85" s="25">
        <f t="shared" si="59"/>
        <v>110</v>
      </c>
      <c r="AG85" s="25">
        <f t="shared" si="59"/>
        <v>110</v>
      </c>
      <c r="AH85" s="25">
        <f t="shared" si="59"/>
        <v>110</v>
      </c>
      <c r="AI85" s="25">
        <f t="shared" si="59"/>
        <v>110</v>
      </c>
      <c r="AJ85" s="25">
        <f t="shared" si="59"/>
        <v>110</v>
      </c>
      <c r="AK85" s="25">
        <f t="shared" si="59"/>
        <v>110</v>
      </c>
      <c r="AL85" s="25">
        <f t="shared" si="59"/>
        <v>110</v>
      </c>
      <c r="AM85" s="25">
        <f t="shared" si="59"/>
        <v>110</v>
      </c>
      <c r="AN85" s="25">
        <f t="shared" si="59"/>
        <v>110</v>
      </c>
      <c r="AO85" s="25">
        <f t="shared" si="60"/>
        <v>110</v>
      </c>
      <c r="AP85" s="25">
        <f t="shared" si="60"/>
        <v>110</v>
      </c>
      <c r="AQ85" s="25">
        <f t="shared" si="60"/>
        <v>110</v>
      </c>
      <c r="AR85" s="25">
        <f t="shared" si="60"/>
        <v>110</v>
      </c>
      <c r="AS85" s="25">
        <f t="shared" si="60"/>
        <v>110</v>
      </c>
      <c r="AT85" s="25">
        <f t="shared" si="60"/>
        <v>110</v>
      </c>
      <c r="AU85" s="25">
        <f t="shared" si="60"/>
        <v>110</v>
      </c>
      <c r="AV85" s="25">
        <f t="shared" si="60"/>
        <v>110</v>
      </c>
      <c r="AW85" s="25">
        <f t="shared" si="60"/>
        <v>110</v>
      </c>
      <c r="AX85" s="25">
        <f t="shared" si="60"/>
        <v>110</v>
      </c>
      <c r="AY85" s="25">
        <f t="shared" si="60"/>
        <v>110</v>
      </c>
      <c r="AZ85" s="25">
        <f t="shared" si="60"/>
        <v>110</v>
      </c>
    </row>
  </sheetData>
  <mergeCells count="11">
    <mergeCell ref="C72:D72"/>
    <mergeCell ref="C80:D80"/>
    <mergeCell ref="B1:B2"/>
    <mergeCell ref="J1:J2"/>
    <mergeCell ref="C1:C2"/>
    <mergeCell ref="D1:D2"/>
    <mergeCell ref="E1:E2"/>
    <mergeCell ref="F1:F2"/>
    <mergeCell ref="G1:G2"/>
    <mergeCell ref="I1:I2"/>
    <mergeCell ref="H1:H2"/>
  </mergeCells>
  <conditionalFormatting sqref="A3:AZ64 A66:AZ68 A73:AZ78 A81:AZ85">
    <cfRule type="expression" dxfId="6" priority="14">
      <formula>MOD(ROW(A3),2)=0</formula>
    </cfRule>
  </conditionalFormatting>
  <conditionalFormatting sqref="A3:AZ64">
    <cfRule type="expression" dxfId="5" priority="2">
      <formula>AND($A3=$A$2,$A3&lt;&gt;"")</formula>
    </cfRule>
  </conditionalFormatting>
  <conditionalFormatting sqref="K1:AZ85">
    <cfRule type="expression" dxfId="4" priority="11">
      <formula>AND(TODAY()&gt;=K$1,TODAY()&lt;=K$2)</formula>
    </cfRule>
  </conditionalFormatting>
  <conditionalFormatting sqref="K3:AZ64">
    <cfRule type="expression" dxfId="3" priority="9">
      <formula>AND($F3="ročne",$G3&lt;&gt;"",MONTH(K$1)=MONTH($G3&amp;1),K$1&lt;&gt;"")</formula>
    </cfRule>
  </conditionalFormatting>
  <dataValidations count="2">
    <dataValidation type="list" allowBlank="1" showInputMessage="1" showErrorMessage="1" sqref="F3:F64" xr:uid="{28373776-B829-46AC-B35D-EC45521D6D43}">
      <formula1>"ročne,mesačne,za 2 roky,za 3 roky,za 4 roky,za 5 rokov,za 6 rokov,za 7 rokov,za 8 rokov,za 9 rokov,za 10 rokov"</formula1>
    </dataValidation>
    <dataValidation type="list" allowBlank="1" showInputMessage="1" showErrorMessage="1" sqref="A2:A64" xr:uid="{915C136F-0A55-4307-AD19-135879895279}">
      <formula1>$C$81:$C$85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04852-C542-4744-BC20-F13A214A96C4}">
  <dimension ref="B2:G2"/>
  <sheetViews>
    <sheetView workbookViewId="0">
      <pane ySplit="2" topLeftCell="A3" activePane="bottomLeft" state="frozen"/>
      <selection pane="bottomLeft" activeCell="B2" sqref="B2"/>
    </sheetView>
  </sheetViews>
  <sheetFormatPr defaultRowHeight="15" x14ac:dyDescent="0.25"/>
  <cols>
    <col min="1" max="1" width="5.85546875" customWidth="1"/>
    <col min="2" max="2" width="26.42578125" customWidth="1"/>
    <col min="3" max="7" width="13" customWidth="1"/>
  </cols>
  <sheetData>
    <row r="2" spans="2:7" x14ac:dyDescent="0.25">
      <c r="B2" s="16" t="s">
        <v>87</v>
      </c>
      <c r="C2" s="16" t="s">
        <v>88</v>
      </c>
      <c r="D2" s="16" t="s">
        <v>89</v>
      </c>
      <c r="E2" s="16" t="s">
        <v>90</v>
      </c>
      <c r="F2" s="16" t="s">
        <v>120</v>
      </c>
      <c r="G2" s="16" t="s">
        <v>121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799DE-209D-4459-AED7-45B16FDA3131}">
  <dimension ref="A1:F26"/>
  <sheetViews>
    <sheetView workbookViewId="0"/>
  </sheetViews>
  <sheetFormatPr defaultRowHeight="15" x14ac:dyDescent="0.25"/>
  <cols>
    <col min="2" max="2" width="76.7109375" bestFit="1" customWidth="1"/>
    <col min="3" max="3" width="11.42578125" bestFit="1" customWidth="1"/>
    <col min="4" max="4" width="10.5703125" bestFit="1" customWidth="1"/>
    <col min="5" max="5" width="18.7109375" customWidth="1"/>
  </cols>
  <sheetData>
    <row r="1" spans="1:5" ht="56.25" customHeight="1" x14ac:dyDescent="0.25"/>
    <row r="2" spans="1:5" ht="30" customHeight="1" x14ac:dyDescent="0.25">
      <c r="A2" s="1" t="e" vm="1">
        <v>#VALUE!</v>
      </c>
      <c r="B2" s="40" t="s">
        <v>134</v>
      </c>
      <c r="C2" s="3"/>
      <c r="D2" s="3"/>
      <c r="E2" s="3"/>
    </row>
    <row r="3" spans="1:5" x14ac:dyDescent="0.25">
      <c r="B3" s="41" t="s">
        <v>135</v>
      </c>
      <c r="C3" s="40" t="s">
        <v>136</v>
      </c>
      <c r="D3" s="3"/>
      <c r="E3" s="3"/>
    </row>
    <row r="4" spans="1:5" x14ac:dyDescent="0.25">
      <c r="B4" s="41" t="s">
        <v>137</v>
      </c>
      <c r="C4" s="40" t="s">
        <v>136</v>
      </c>
      <c r="D4" s="3"/>
      <c r="E4" s="3"/>
    </row>
    <row r="5" spans="1:5" x14ac:dyDescent="0.25">
      <c r="B5" s="41" t="s">
        <v>138</v>
      </c>
      <c r="C5" s="40" t="s">
        <v>136</v>
      </c>
      <c r="D5" s="3"/>
      <c r="E5" s="3"/>
    </row>
    <row r="6" spans="1:5" x14ac:dyDescent="0.25">
      <c r="B6" s="41" t="s">
        <v>139</v>
      </c>
      <c r="C6" s="40"/>
      <c r="D6" s="3"/>
      <c r="E6" s="3"/>
    </row>
    <row r="7" spans="1:5" x14ac:dyDescent="0.25">
      <c r="B7" s="41" t="s">
        <v>140</v>
      </c>
      <c r="C7" s="40"/>
      <c r="D7" s="3"/>
      <c r="E7" s="3"/>
    </row>
    <row r="8" spans="1:5" ht="31.5" customHeight="1" x14ac:dyDescent="0.25">
      <c r="A8" s="1" t="e" vm="2">
        <v>#VALUE!</v>
      </c>
      <c r="B8" s="40" t="s">
        <v>141</v>
      </c>
      <c r="C8" s="3"/>
      <c r="D8" s="3"/>
      <c r="E8" s="4"/>
    </row>
    <row r="9" spans="1:5" x14ac:dyDescent="0.25">
      <c r="B9" s="3"/>
      <c r="C9" s="3"/>
      <c r="D9" s="3"/>
      <c r="E9" s="3"/>
    </row>
    <row r="10" spans="1:5" ht="30" x14ac:dyDescent="0.25">
      <c r="B10" s="38" t="s">
        <v>129</v>
      </c>
      <c r="C10" s="30" t="s">
        <v>77</v>
      </c>
      <c r="D10" s="31" t="s">
        <v>64</v>
      </c>
      <c r="E10" s="29" t="s">
        <v>103</v>
      </c>
    </row>
    <row r="11" spans="1:5" x14ac:dyDescent="0.25">
      <c r="B11" s="3" t="s">
        <v>130</v>
      </c>
      <c r="C11" s="22">
        <v>90</v>
      </c>
      <c r="D11" s="3" t="s">
        <v>70</v>
      </c>
      <c r="E11" s="3" t="s">
        <v>65</v>
      </c>
    </row>
    <row r="12" spans="1:5" x14ac:dyDescent="0.25">
      <c r="B12" s="3" t="s">
        <v>131</v>
      </c>
      <c r="C12" s="22">
        <v>90</v>
      </c>
      <c r="D12" s="3" t="s">
        <v>70</v>
      </c>
      <c r="E12" s="3"/>
    </row>
    <row r="13" spans="1:5" x14ac:dyDescent="0.25">
      <c r="B13" s="3" t="s">
        <v>132</v>
      </c>
      <c r="C13" s="22">
        <v>90</v>
      </c>
      <c r="D13" s="3" t="s">
        <v>71</v>
      </c>
      <c r="E13" s="3"/>
    </row>
    <row r="14" spans="1:5" x14ac:dyDescent="0.25">
      <c r="B14" s="3" t="s">
        <v>133</v>
      </c>
      <c r="C14" s="22">
        <v>90</v>
      </c>
      <c r="D14" s="3" t="s">
        <v>63</v>
      </c>
      <c r="E14" s="3"/>
    </row>
    <row r="15" spans="1:5" x14ac:dyDescent="0.25">
      <c r="B15" s="3"/>
      <c r="C15" s="3"/>
      <c r="D15" s="3"/>
      <c r="E15" s="3"/>
    </row>
    <row r="16" spans="1:5" ht="35.25" customHeight="1" x14ac:dyDescent="0.25">
      <c r="A16" s="4" t="e" vm="3">
        <v>#VALUE!</v>
      </c>
      <c r="B16" s="40" t="s">
        <v>142</v>
      </c>
      <c r="C16" s="3"/>
      <c r="D16" s="3"/>
      <c r="E16" s="3"/>
    </row>
    <row r="22" spans="6:6" x14ac:dyDescent="0.25">
      <c r="F22" s="1"/>
    </row>
    <row r="23" spans="6:6" x14ac:dyDescent="0.25">
      <c r="F23" s="1"/>
    </row>
    <row r="24" spans="6:6" x14ac:dyDescent="0.25">
      <c r="F24" s="1"/>
    </row>
    <row r="25" spans="6:6" x14ac:dyDescent="0.25">
      <c r="F25" s="1"/>
    </row>
    <row r="26" spans="6:6" x14ac:dyDescent="0.25">
      <c r="F26" s="1"/>
    </row>
  </sheetData>
  <conditionalFormatting sqref="C11:E12">
    <cfRule type="expression" dxfId="2" priority="8">
      <formula>MOD(ROW(C11),2)=0</formula>
    </cfRule>
  </conditionalFormatting>
  <conditionalFormatting sqref="C11:E14">
    <cfRule type="expression" dxfId="1" priority="7">
      <formula>AND($A11=$A$2,$A11&lt;&gt;"")</formula>
    </cfRule>
  </conditionalFormatting>
  <conditionalFormatting sqref="C13:E14">
    <cfRule type="expression" dxfId="0" priority="2">
      <formula>MOD(ROW(C13),2)=0</formula>
    </cfRule>
  </conditionalFormatting>
  <dataValidations count="1">
    <dataValidation type="list" allowBlank="1" showInputMessage="1" showErrorMessage="1" sqref="D14" xr:uid="{AAECADE5-E534-4398-AE19-849932E1E601}">
      <formula1>"ročne,mesačne,za 2 roky,za 3 roky,za 4 roky,za 5 rokov,za 6 rokov,za 7 rokov,za 8 rokov,za 9 rokov,za 10 rokov"</formula1>
    </dataValidation>
  </dataValidations>
  <hyperlinks>
    <hyperlink ref="B2" r:id="rId1" display="Ako si vytvoriť vlastný rozpočet" xr:uid="{6A06FED0-38BF-41EC-9D0D-A68245EEB520}"/>
    <hyperlink ref="B8" r:id="rId2" display="Ako si udrživať vlastný rozpočet" xr:uid="{36D43EC0-0998-43BB-A9EB-E04CAFFAC861}"/>
    <hyperlink ref="C3" r:id="rId3" xr:uid="{5373DABB-99D7-4D76-8432-A47C1040AD6D}"/>
    <hyperlink ref="C4" r:id="rId4" xr:uid="{605C4080-5504-4EBC-BA06-126442009BC5}"/>
    <hyperlink ref="C5" r:id="rId5" xr:uid="{F2766D35-4069-4E9D-89F5-254BB5E95525}"/>
    <hyperlink ref="B3" r:id="rId6" xr:uid="{A32FF0EF-918A-40DD-A9DA-EC83F4BE683F}"/>
    <hyperlink ref="B4" r:id="rId7" xr:uid="{FDFF60D6-89AF-41FF-AFE1-9E1FB1E49424}"/>
    <hyperlink ref="B5" r:id="rId8" xr:uid="{5F755961-DA03-4DED-9395-B0394C5DCED9}"/>
    <hyperlink ref="B6" r:id="rId9" xr:uid="{1474A526-D981-4F32-8B64-E9E6F75843B6}"/>
    <hyperlink ref="B7" r:id="rId10" xr:uid="{AA10C9C3-5F69-45E3-AFD9-A42173C03028}"/>
    <hyperlink ref="B16" r:id="rId11" display="Podporte nás" xr:uid="{B77F0B61-4764-422E-8803-4BF4602004ED}"/>
  </hyperlinks>
  <pageMargins left="0.7" right="0.7" top="0.75" bottom="0.75" header="0.3" footer="0.3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Plan</vt:lpstr>
      <vt:lpstr>Plan vzor</vt:lpstr>
      <vt:lpstr>Dlhy</vt:lpstr>
      <vt:lpstr>Návody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Beluský</dc:creator>
  <cp:lastModifiedBy>Martin Beluský</cp:lastModifiedBy>
  <dcterms:created xsi:type="dcterms:W3CDTF">2015-06-05T18:19:34Z</dcterms:created>
  <dcterms:modified xsi:type="dcterms:W3CDTF">2026-10-23T08:24:02Z</dcterms:modified>
</cp:coreProperties>
</file>